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never" autoCompressPictures="0"/>
  <bookViews>
    <workbookView xWindow="-25935" yWindow="-3060" windowWidth="19725" windowHeight="14730" tabRatio="905"/>
  </bookViews>
  <sheets>
    <sheet name="READ ME" sheetId="9" r:id="rId1"/>
    <sheet name="1. Legal Measures" sheetId="1" r:id="rId2"/>
    <sheet name="2. Policy Measures" sheetId="14" r:id="rId3"/>
    <sheet name="3. Deployment and manufactu" sheetId="13" r:id="rId4"/>
    <sheet name="4. RTD&amp;D" sheetId="4" r:id="rId5"/>
    <sheet name="5. AFV estimates" sheetId="5" r:id="rId6"/>
    <sheet name="6. AFI targets" sheetId="7" r:id="rId7"/>
    <sheet name="7.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3" i="5" l="1"/>
  <c r="D72" i="5"/>
  <c r="E72" i="5"/>
  <c r="G17" i="5"/>
  <c r="H17" i="5"/>
  <c r="H14" i="5"/>
  <c r="G14" i="5"/>
  <c r="E7" i="5"/>
  <c r="C19" i="13" l="1"/>
  <c r="C18" i="13"/>
  <c r="B13" i="4" l="1"/>
  <c r="B14" i="4"/>
  <c r="B15" i="4"/>
  <c r="B16" i="4" s="1"/>
  <c r="B17" i="4" s="1"/>
  <c r="B12" i="4"/>
  <c r="B8" i="4"/>
  <c r="B9" i="4" s="1"/>
  <c r="B10" i="4" s="1"/>
  <c r="B11" i="4" s="1"/>
  <c r="C8" i="13"/>
  <c r="C9" i="13" s="1"/>
  <c r="C10" i="13" s="1"/>
  <c r="C11" i="13" s="1"/>
  <c r="C12" i="13" s="1"/>
  <c r="C13" i="13" s="1"/>
  <c r="C14" i="13" s="1"/>
  <c r="C15" i="13" s="1"/>
  <c r="E34" i="7"/>
  <c r="C16" i="13" l="1"/>
  <c r="C17" i="13"/>
  <c r="N15" i="6"/>
  <c r="N14" i="6"/>
  <c r="N13" i="6"/>
  <c r="N12" i="6"/>
  <c r="K15" i="6"/>
  <c r="K14" i="6"/>
  <c r="K13" i="6"/>
  <c r="K12" i="6"/>
  <c r="H15" i="6"/>
  <c r="H14" i="6"/>
  <c r="I14" i="6" s="1"/>
  <c r="H13" i="6"/>
  <c r="H12" i="6"/>
  <c r="Q15" i="6"/>
  <c r="Q14" i="6"/>
  <c r="Q13" i="6"/>
  <c r="Q12" i="6"/>
  <c r="E15" i="6"/>
  <c r="F15" i="6" s="1"/>
  <c r="E14" i="6"/>
  <c r="F14" i="6" s="1"/>
  <c r="E13" i="6"/>
  <c r="F13" i="6" s="1"/>
  <c r="E12" i="6"/>
  <c r="F12" i="6" s="1"/>
  <c r="P15" i="6"/>
  <c r="M15" i="6"/>
  <c r="M14" i="6"/>
  <c r="M13" i="6"/>
  <c r="M12" i="6"/>
  <c r="J12" i="6"/>
  <c r="J13" i="6"/>
  <c r="J14" i="6"/>
  <c r="J15" i="6"/>
  <c r="G15" i="6"/>
  <c r="G14" i="6"/>
  <c r="G13" i="6"/>
  <c r="G12" i="6"/>
  <c r="P14" i="6"/>
  <c r="P13" i="6"/>
  <c r="P12" i="6"/>
  <c r="D15" i="6"/>
  <c r="D14" i="6"/>
  <c r="D13" i="6"/>
  <c r="D12" i="6"/>
  <c r="Q11" i="6"/>
  <c r="N11" i="6"/>
  <c r="K11" i="6"/>
  <c r="H11" i="6"/>
  <c r="E11" i="6"/>
  <c r="P11" i="6"/>
  <c r="M11" i="6"/>
  <c r="J11" i="6"/>
  <c r="G11" i="6"/>
  <c r="D11" i="6"/>
  <c r="P10" i="6"/>
  <c r="M10" i="6"/>
  <c r="J10" i="6"/>
  <c r="D10" i="6"/>
  <c r="K10" i="6"/>
  <c r="H10" i="6"/>
  <c r="Q9" i="6"/>
  <c r="N9" i="6"/>
  <c r="K9" i="6"/>
  <c r="H9" i="6"/>
  <c r="E9" i="6"/>
  <c r="P9" i="6"/>
  <c r="M9" i="6"/>
  <c r="J9" i="6"/>
  <c r="G9" i="6"/>
  <c r="D9" i="6"/>
  <c r="K8" i="6"/>
  <c r="J8" i="6"/>
  <c r="E8" i="6"/>
  <c r="D8" i="6"/>
  <c r="D7" i="6"/>
  <c r="J7" i="6"/>
  <c r="K7" i="6"/>
  <c r="G27" i="7"/>
  <c r="G24" i="7"/>
  <c r="O12" i="6" l="1"/>
  <c r="I15" i="6"/>
  <c r="O15" i="6"/>
  <c r="R12" i="6"/>
  <c r="R15" i="6"/>
  <c r="L15" i="6"/>
  <c r="I12" i="6"/>
  <c r="I13" i="6"/>
  <c r="O14" i="6"/>
  <c r="L12" i="6"/>
  <c r="R13" i="6"/>
  <c r="L13" i="6"/>
  <c r="R14" i="6"/>
  <c r="L14" i="6"/>
  <c r="O13" i="6"/>
  <c r="O9" i="6"/>
  <c r="L10" i="6"/>
  <c r="L11" i="6"/>
  <c r="F9" i="6"/>
  <c r="O11" i="6"/>
  <c r="I9" i="6"/>
  <c r="R9" i="6"/>
  <c r="R11" i="6"/>
  <c r="L9" i="6"/>
  <c r="F11" i="6"/>
  <c r="I11" i="6"/>
  <c r="E10" i="7" l="1"/>
  <c r="F10" i="7"/>
  <c r="D10" i="7"/>
  <c r="F14" i="7"/>
  <c r="E14" i="7"/>
  <c r="D14" i="7"/>
  <c r="F50" i="5" l="1"/>
  <c r="E61" i="5" l="1"/>
  <c r="D61" i="5"/>
  <c r="E50" i="5"/>
  <c r="D50" i="5"/>
  <c r="E10" i="6" s="1"/>
  <c r="F10" i="6" s="1"/>
  <c r="E39" i="5"/>
  <c r="D39" i="5"/>
  <c r="E29" i="5"/>
  <c r="E27" i="5" s="1"/>
  <c r="D29" i="5"/>
  <c r="D27" i="5" s="1"/>
  <c r="E19" i="5"/>
  <c r="D19" i="5"/>
  <c r="E16" i="5"/>
  <c r="D16" i="5"/>
  <c r="E13" i="5"/>
  <c r="D13" i="5"/>
  <c r="E10" i="5"/>
  <c r="D10" i="5"/>
  <c r="H43" i="6"/>
  <c r="G43" i="6"/>
  <c r="F43" i="6"/>
  <c r="E43" i="6"/>
  <c r="D43" i="6"/>
  <c r="D9" i="5" l="1"/>
  <c r="E9" i="5"/>
  <c r="E33" i="7"/>
  <c r="G10" i="6" s="1"/>
  <c r="I10" i="6" s="1"/>
  <c r="D33" i="7"/>
  <c r="D16" i="7"/>
  <c r="F27" i="7"/>
  <c r="F24" i="7"/>
  <c r="D27" i="7"/>
  <c r="D24" i="7"/>
  <c r="F16" i="7"/>
  <c r="E16" i="7"/>
  <c r="F8" i="7"/>
  <c r="E8" i="7"/>
  <c r="D8" i="7"/>
  <c r="F72" i="5"/>
  <c r="F61" i="5"/>
  <c r="F39" i="5"/>
  <c r="F29" i="5"/>
  <c r="F8" i="6" s="1"/>
  <c r="F19" i="5"/>
  <c r="F16" i="5"/>
  <c r="F13" i="5"/>
  <c r="F10" i="5"/>
  <c r="P8" i="6"/>
  <c r="H29" i="5"/>
  <c r="Q8" i="6" s="1"/>
  <c r="H8" i="7"/>
  <c r="M8" i="6"/>
  <c r="G29" i="5"/>
  <c r="G8" i="7"/>
  <c r="L7" i="6" s="1"/>
  <c r="G8" i="6"/>
  <c r="N10" i="6"/>
  <c r="O10" i="6" s="1"/>
  <c r="H50" i="5"/>
  <c r="Q10" i="6" s="1"/>
  <c r="R10" i="6" s="1"/>
  <c r="G16" i="7"/>
  <c r="G14" i="7" s="1"/>
  <c r="H16" i="7"/>
  <c r="H14" i="7" s="1"/>
  <c r="H37" i="7"/>
  <c r="G37" i="7"/>
  <c r="H34" i="7"/>
  <c r="H33" i="7" s="1"/>
  <c r="G34" i="7"/>
  <c r="E27" i="7"/>
  <c r="H27" i="7"/>
  <c r="E24" i="7"/>
  <c r="H24" i="7"/>
  <c r="D7" i="5" l="1"/>
  <c r="E7" i="6"/>
  <c r="D7" i="7"/>
  <c r="H27" i="5"/>
  <c r="F9" i="5"/>
  <c r="H8" i="6"/>
  <c r="I8" i="6" s="1"/>
  <c r="H7" i="6"/>
  <c r="F27" i="5"/>
  <c r="G27" i="5"/>
  <c r="N8" i="6"/>
  <c r="O8" i="6" s="1"/>
  <c r="P7" i="6"/>
  <c r="E7" i="7"/>
  <c r="G7" i="6"/>
  <c r="F7" i="7"/>
  <c r="G7" i="7"/>
  <c r="M7" i="6"/>
  <c r="L8" i="6"/>
  <c r="R8" i="6"/>
  <c r="F7" i="6" l="1"/>
  <c r="Q7" i="6"/>
  <c r="R7" i="6" s="1"/>
  <c r="N7" i="6"/>
  <c r="O7" i="6" s="1"/>
  <c r="F7" i="5"/>
  <c r="I7" i="6"/>
</calcChain>
</file>

<file path=xl/sharedStrings.xml><?xml version="1.0" encoding="utf-8"?>
<sst xmlns="http://schemas.openxmlformats.org/spreadsheetml/2006/main" count="1483" uniqueCount="702">
  <si>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</si>
  <si>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</si>
  <si>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</si>
  <si>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</si>
  <si>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</si>
  <si>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</si>
  <si>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</si>
  <si>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</si>
  <si>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</si>
  <si>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</si>
  <si>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</si>
  <si>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</si>
  <si>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</si>
  <si>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</si>
  <si>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</si>
  <si>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</si>
  <si>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</si>
  <si>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</si>
  <si>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</si>
  <si>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</si>
  <si>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</si>
  <si>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</si>
  <si>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</si>
  <si>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</si>
  <si>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</si>
  <si>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</si>
  <si>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</si>
  <si>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</si>
  <si>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</si>
  <si>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</si>
  <si>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</si>
  <si>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</si>
  <si>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</si>
  <si>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</si>
  <si>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</si>
  <si>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</si>
  <si>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</si>
  <si>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</si>
  <si>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</si>
  <si>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</si>
  <si>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</si>
  <si>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</si>
  <si>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</si>
  <si>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</si>
  <si>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</si>
  <si>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</si>
  <si>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</si>
  <si>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</si>
  <si>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</si>
  <si>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</si>
  <si>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</si>
  <si>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</si>
  <si>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</si>
  <si>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</si>
  <si>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</si>
  <si>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</si>
  <si>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</si>
  <si>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</si>
  <si>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</si>
  <si>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</si>
  <si>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</si>
  <si>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</si>
  <si>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</si>
  <si>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</si>
  <si>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</si>
  <si>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</si>
  <si>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</si>
  <si>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</si>
  <si>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</si>
  <si>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</si>
  <si>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</si>
  <si>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</si>
  <si>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</si>
  <si>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</si>
  <si>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</si>
  <si>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</si>
  <si>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</si>
  <si>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</si>
  <si>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</si>
  <si>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</si>
  <si>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</si>
  <si>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</si>
  <si>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</si>
  <si>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</si>
  <si>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</si>
  <si>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</si>
  <si>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</si>
  <si>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</si>
  <si>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</si>
  <si>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</si>
  <si>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</si>
  <si>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</si>
  <si>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</si>
  <si>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</si>
  <si>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</si>
  <si>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</si>
  <si>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</si>
  <si>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</si>
  <si>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</si>
  <si>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</si>
  <si>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</si>
  <si>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</si>
  <si>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</si>
  <si>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</si>
  <si>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</si>
  <si>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</si>
  <si>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</si>
  <si>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</si>
  <si>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</si>
  <si>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</si>
  <si>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</si>
  <si>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</si>
  <si>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</si>
  <si>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</si>
  <si>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</si>
  <si>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</si>
  <si>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</si>
  <si>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</si>
  <si>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</si>
  <si>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</si>
  <si>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</si>
  <si>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</si>
  <si>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</si>
  <si>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</si>
  <si>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</si>
  <si>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</si>
  <si>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</si>
  <si>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</si>
  <si>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</si>
  <si>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</si>
  <si>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</si>
  <si>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</si>
  <si>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</si>
  <si>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</si>
  <si>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</si>
  <si>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</si>
  <si>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</si>
  <si>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</si>
  <si>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</si>
  <si>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</si>
  <si>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</si>
  <si>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</si>
  <si>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</si>
  <si>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</si>
  <si>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</si>
  <si>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</si>
  <si>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</si>
  <si>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</si>
  <si>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</si>
  <si>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</si>
  <si>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</si>
  <si>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</si>
  <si>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</si>
  <si>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</si>
  <si>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</si>
  <si>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</si>
  <si>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</si>
  <si>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</si>
  <si>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</si>
  <si>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</si>
  <si>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</si>
  <si>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</si>
  <si>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</si>
  <si>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</si>
  <si>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</si>
  <si>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</si>
  <si>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</si>
  <si>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</si>
  <si>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</si>
  <si>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</si>
  <si>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</si>
  <si>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</si>
  <si>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</si>
  <si>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</si>
  <si>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</si>
  <si>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</si>
  <si>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</si>
  <si>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</si>
  <si>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</si>
  <si>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</si>
  <si>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</si>
  <si>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</si>
  <si>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</si>
  <si>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</si>
  <si>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</si>
  <si>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</si>
  <si>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</si>
  <si>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</si>
  <si>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</si>
  <si>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</si>
  <si>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</si>
  <si>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</si>
  <si>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</si>
  <si>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</si>
  <si>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</si>
  <si>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</si>
  <si>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</si>
  <si>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</si>
  <si>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</si>
  <si>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</si>
  <si>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</si>
  <si>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</si>
  <si>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</si>
  <si>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</si>
  <si>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</si>
  <si>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</si>
  <si>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</si>
  <si>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</si>
  <si>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</si>
  <si>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</si>
  <si>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</si>
  <si>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</si>
  <si>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</si>
  <si>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</si>
  <si>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</si>
  <si>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</si>
  <si>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</si>
  <si>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</si>
  <si>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</si>
  <si>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</si>
  <si>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</si>
  <si>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</si>
  <si>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</si>
  <si>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</si>
  <si>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</si>
  <si>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</si>
  <si>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</si>
  <si>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</si>
  <si>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</si>
  <si>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</si>
  <si>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</si>
  <si>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</si>
  <si>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</si>
  <si>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</si>
  <si>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</si>
  <si>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</si>
  <si>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</si>
  <si>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</si>
  <si>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</si>
  <si>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</si>
  <si>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</si>
  <si>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Recharging points (private)</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</si>
  <si>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</si>
  <si>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</si>
  <si>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</si>
  <si>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</si>
  <si>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</si>
  <si>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</si>
  <si>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</si>
  <si>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</si>
  <si>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</si>
  <si>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</si>
  <si>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</si>
  <si>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</si>
  <si>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</si>
  <si>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</si>
  <si>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</si>
  <si>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</si>
  <si>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</si>
  <si>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</si>
  <si>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</si>
  <si>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</si>
  <si>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</si>
  <si>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</si>
  <si>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</si>
  <si>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</si>
  <si>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</si>
  <si>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</si>
  <si>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</si>
  <si>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</si>
  <si>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</si>
  <si>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</si>
  <si>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</si>
  <si>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</si>
  <si>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</si>
  <si>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</si>
  <si>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</si>
  <si>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</si>
  <si>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</si>
  <si>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</si>
  <si>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</si>
  <si>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</si>
  <si>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</si>
  <si>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</si>
  <si>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</si>
  <si>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</si>
  <si>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</si>
  <si>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</si>
  <si>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</si>
  <si>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</si>
  <si>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</si>
  <si>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</si>
  <si>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</si>
  <si>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</si>
  <si>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</si>
  <si>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</si>
  <si>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</si>
  <si>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</si>
  <si>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</si>
  <si>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</si>
  <si>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</si>
  <si>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</si>
  <si>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</si>
  <si>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</si>
  <si>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</si>
  <si>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</si>
  <si>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</si>
  <si>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</si>
  <si>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</si>
  <si>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</si>
  <si>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</si>
  <si>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</si>
  <si>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</si>
  <si>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</si>
  <si>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</si>
  <si>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</si>
  <si>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</si>
  <si>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</si>
  <si>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</si>
  <si>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</si>
  <si>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</si>
  <si>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</si>
  <si>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</si>
  <si>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</si>
  <si>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</si>
  <si>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</si>
  <si>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</si>
  <si>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</si>
  <si>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</si>
  <si>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</si>
  <si>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</si>
  <si>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</si>
  <si>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</si>
  <si>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</si>
  <si>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</si>
  <si>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</si>
  <si>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</si>
  <si>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</si>
  <si>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</si>
  <si>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</si>
  <si>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</si>
  <si>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</si>
  <si>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</si>
  <si>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</si>
  <si>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</si>
  <si>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</si>
  <si>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</si>
  <si>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</si>
  <si>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</si>
  <si>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</si>
  <si>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</si>
  <si>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</si>
  <si>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</si>
  <si>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</si>
  <si>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</si>
  <si>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</si>
  <si>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</si>
  <si>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</si>
  <si>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</si>
  <si>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</si>
  <si>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</si>
  <si>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</si>
  <si>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</si>
  <si>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</si>
  <si>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</si>
  <si>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</si>
  <si>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</si>
  <si>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</si>
  <si>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</si>
  <si>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</si>
  <si>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</si>
  <si>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FUTURE ESTIMATED</t>
  </si>
  <si>
    <t>Supply</t>
  </si>
  <si>
    <t>Demand</t>
  </si>
  <si>
    <t>Ratio</t>
  </si>
  <si>
    <t>Powered Two Wheelers (PTW)</t>
  </si>
  <si>
    <t>Electric Vehicles, EV (excl.PTW)</t>
  </si>
  <si>
    <t>Total Road</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</si>
  <si>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</si>
  <si>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</si>
  <si>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</si>
  <si>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</si>
  <si>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</si>
  <si>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</si>
  <si>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</si>
  <si>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</si>
  <si>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</si>
  <si>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</si>
  <si>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</si>
  <si>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</si>
  <si>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</si>
  <si>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</si>
  <si>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</si>
  <si>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</si>
  <si>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Normal power recharging points, P ≤ 22kW (private)</t>
  </si>
  <si>
    <t xml:space="preserve">  • AC fast charging, 22kW &lt; P ≤ 43 kW (public)</t>
  </si>
  <si>
    <t xml:space="preserve">  • AC fast charging, 22kW &lt; P ≤ 43 kW (private)</t>
  </si>
  <si>
    <t>NUMBER OF AFV EXPECTED TO BE REGISTERED</t>
  </si>
  <si>
    <t>This non-binding, but recommended, Excel® template is intended to help Member States to comply with Article 10 of Directive 2014/94/EU.</t>
  </si>
  <si>
    <t>• Estimation of the number of alternative fuel vehicles expected by 2022, 2025 and 2030</t>
  </si>
  <si>
    <t>* Indicative figures</t>
  </si>
  <si>
    <t>State of the art on alternative fuels transport systems in the European Union</t>
  </si>
  <si>
    <t>https://op.europa.eu/en/publication-detail/-/publication/fd62065c-7a0b-11ea-b75f-01aa75ed71a1</t>
  </si>
  <si>
    <t>COMMISSION STAFF WORKING DOCUMENT Updated Detailed Assessment of the Member States Implementation Reports on the National Policy Frameworks for the development of the market as regards alternative fuels in the transport sector and the deployment of the relevant infrastructure Implementation of Art 10 (3) of Directive 2014/94/EU - SWD(2022) 33 final</t>
  </si>
  <si>
    <t>https://transport.ec.europa.eu/system/files/2022-03/SWD_2022_33.pdf</t>
  </si>
  <si>
    <t>[EC]</t>
  </si>
  <si>
    <t>Proposal for a REGULATION OF THE EUROPEAN PARLIAMENT AND OF THE COUNCIL on the deployment of alternative fuels infrastructure, and repealing Directive 2014/94/EU of the European Parliament and of the Council</t>
  </si>
  <si>
    <t>https://eur-lex.europa.eu/legal-content/en/TXT/?uri=CELEX%3A52021PC0559</t>
  </si>
  <si>
    <t>COM/2021/559 final</t>
  </si>
  <si>
    <t xml:space="preserve">COMMISSION IMPLEMENTING DECISION C(2022)1710 of 24.3.2022 on a standardisation request to the European standardisation organisations as regards communication exchange, electricity and hydrogen supply for road, maritime transport and inland navigation in support of Directive 2014/94/EU and its planned revision under the ‘Fit for 55’ package (repeals C(2015) 1330 final of 12 March 2015; 'M/533') </t>
  </si>
  <si>
    <t>https://ec.europa.eu/growth/tools-databases/mandates/index.cfm?fuseaction=refSearch.search#</t>
  </si>
  <si>
    <t xml:space="preserve">M/581 </t>
  </si>
  <si>
    <t>Percentage of different fuels for transport [%]</t>
  </si>
  <si>
    <t xml:space="preserve">  • DC fast charging,  P &lt; 150 kW (public)</t>
  </si>
  <si>
    <t xml:space="preserve">  • DC ultrafast charging, P ≥ 150 kW (public)</t>
  </si>
  <si>
    <t xml:space="preserve">  • DC fast charging,  P &lt; 150 kW (private)</t>
  </si>
  <si>
    <t xml:space="preserve">  • DC ultrafast charging, P ≥ 150 kW (private)</t>
  </si>
  <si>
    <t>ND</t>
  </si>
  <si>
    <t>Source</t>
  </si>
  <si>
    <t>RR-DEM 2022</t>
  </si>
  <si>
    <t>RVO</t>
  </si>
  <si>
    <t>Passenger Cars -&gt; Duel fuel (natural gas &amp; gasoline)</t>
  </si>
  <si>
    <t>Light Commercial Vehicles -&gt; Duel fuel (natural gas &amp; gasoline)</t>
  </si>
  <si>
    <t>Comments</t>
  </si>
  <si>
    <t>-</t>
  </si>
  <si>
    <t xml:space="preserve">AF refuelling points (public) </t>
  </si>
  <si>
    <t>AF refuelling points (total) - HVO 100%</t>
  </si>
  <si>
    <t>BREEAM</t>
  </si>
  <si>
    <t>Werkgroep vergunningverlening HRS</t>
  </si>
  <si>
    <t>Lean &amp; Green Personal Mobility</t>
  </si>
  <si>
    <t>Cooperation aiming to obtain a uniform licensing for hydrogen tankstations.</t>
  </si>
  <si>
    <t>Coupling charging points to renewable energy supply aids in obtaining certificats.</t>
  </si>
  <si>
    <t>Certificat when stimulating the use of vehicles on alternative fuels</t>
  </si>
  <si>
    <t>Water - Inland</t>
  </si>
  <si>
    <t>Water - Seagoing</t>
  </si>
  <si>
    <t>Uitrol alternatieve laad- en tankinfrastructuur</t>
  </si>
  <si>
    <t>Combination of measures to support deployment of alternative fuel infrastructure.</t>
  </si>
  <si>
    <t>Convenant waterstofmobiliteit</t>
  </si>
  <si>
    <t>Objective to realise 50 hydrogen stations, 15.000 hydrogen cars and 3.000 heavy vehicles with a fuel cell by 2025</t>
  </si>
  <si>
    <t>For AFV and AFI</t>
  </si>
  <si>
    <t>Comment / Source</t>
  </si>
  <si>
    <t>Bestuursakkoord Zero Emissie Doelgroepenvervoer (BAZED)</t>
  </si>
  <si>
    <t xml:space="preserve">Objective to be emission free as much as possible by 2025 and completely emission free by 2030 for target group transport </t>
  </si>
  <si>
    <t>Convenant zero-emissie reinigingsvoertuigen</t>
  </si>
  <si>
    <t>Agreement to purchase only ZE cleaning vehicles by the start of 2030.</t>
  </si>
  <si>
    <t>document (eerstekamer.nl)</t>
  </si>
  <si>
    <t>Rijkswagenpark emissieloos in 2028</t>
  </si>
  <si>
    <t>Agreement to have an emission free vehicle park at RWS by 2028</t>
  </si>
  <si>
    <t>AFV and AFI</t>
  </si>
  <si>
    <t>Versnellen (regionale) uitrol laadinfrastructuur</t>
  </si>
  <si>
    <t>As part of the NAL agreements are made to ensure fast deployment of infrastructure to keep up with growth of alternative fuel vehicles.</t>
  </si>
  <si>
    <t>Investering van 75 miljoen in fietsenstallingen bij OV-knooppunten</t>
  </si>
  <si>
    <t>Road and rail</t>
  </si>
  <si>
    <t>Verbreding SDE++-regeling naar geavanceerde biobrandstoffen</t>
  </si>
  <si>
    <t>Subsidy scheme to support low CO2 production initiatives of alternative fuels.</t>
  </si>
  <si>
    <t>Biokerosineproductie in Nederland</t>
  </si>
  <si>
    <t>Investment in a biofuel plant in DelfZijl for the aviation industry</t>
  </si>
  <si>
    <t>* Only part of this subsidy is used for mobility projects.</t>
  </si>
  <si>
    <t>*This budget came from private parties and municipality funding</t>
  </si>
  <si>
    <t>250000*</t>
  </si>
  <si>
    <t>Elektrische afhandeling FPU's en e-GPU's</t>
  </si>
  <si>
    <t>Schiphol is comitted to have all ground activities performed by zero emission verhicles by 2030</t>
  </si>
  <si>
    <t>Luchtvaartsector overhandigt actieplan ‘Slim en Duurzaam’ aan minister I&amp;W (schiphol.nl)</t>
  </si>
  <si>
    <t>Bestuursakkoord Zero Emissie Busvervoer (BAZEB)</t>
  </si>
  <si>
    <t>Involved parties create pilots and validation projects to gain knowledge and experience with zero emission busses.</t>
  </si>
  <si>
    <t>Yearly investment until 2025</t>
  </si>
  <si>
    <t>Slimme laadinfrastructuur stimuleren</t>
  </si>
  <si>
    <t>Subsidy scheme for demonstration of smart charging infrastructure</t>
  </si>
  <si>
    <t>TBA</t>
  </si>
  <si>
    <t>75000 (partially)</t>
  </si>
  <si>
    <t>13.000.000 (small part)</t>
  </si>
  <si>
    <t>Stimuleren logistieke laadinfrastructuur</t>
  </si>
  <si>
    <t>Research and identification of required infrastructure</t>
  </si>
  <si>
    <t>n/a</t>
  </si>
  <si>
    <t>DKTI-transport</t>
  </si>
  <si>
    <t>Demonstration scheme climate technologies and innovations in transport schemes for vehicles and infratructure on alternative fuels.</t>
  </si>
  <si>
    <t>Electricity, hydrogen &amp; biofuel</t>
  </si>
  <si>
    <t>Fiscale en financiele stimuleringsprogramma's nulemissiepersonenauto's (2022-2024)</t>
  </si>
  <si>
    <t>Energie-investeringsaftrek (EIA)</t>
  </si>
  <si>
    <t>Fiscal construction for investments in CO2 reduction, efficient technique and renewable energy.</t>
  </si>
  <si>
    <t>Beleidsoverzicht en factsheets beleidsinstrumenten &amp; https://www.rvo.nl/subsidie-en-financieringswijzer/energie-investeringsaftrek/ondernemers</t>
  </si>
  <si>
    <t>Schone lucht akkoord (SLA)</t>
  </si>
  <si>
    <t>Subsidy scheme for emission reducing projects. Mobility is only a part of the scope.</t>
  </si>
  <si>
    <t>Specifieke Uitkering Schone Lucht Akkoord (SpUk SLA) (rvo.nl)</t>
  </si>
  <si>
    <t>MOOI</t>
  </si>
  <si>
    <t>Subsidy for mission driven research, development and innovation. Subcategory 1314 focused on electric vehicle infrastructure.</t>
  </si>
  <si>
    <t>PPS</t>
  </si>
  <si>
    <t>Public-private coalision awarding an allowance towards research organisations for R&amp;D towards housing and infrastructure.</t>
  </si>
  <si>
    <t>AFI and AFV</t>
  </si>
  <si>
    <t>All R&amp;D projects towards sustainable transport. Subsidy was awarded in equall parts to the automotive, aviation and maritime sector.</t>
  </si>
  <si>
    <t>Bron: https://www.rvo.nl/subsidie-en-financieringswijzer/subsidieregeling-rd-mobiliteitssectoren-rdm</t>
  </si>
  <si>
    <t>Demonstratie klimaattechnologieën en -innovaties in transport (DKTI-transport) (rvo.nl)</t>
  </si>
  <si>
    <t>Exemption of BPM (promote zero emission vehicles)</t>
  </si>
  <si>
    <t>The exemption from registration tax for zero emission vehicles</t>
  </si>
  <si>
    <t>M1.3</t>
  </si>
  <si>
    <t>Exemption of MRB (promote zero emission vehicles)</t>
  </si>
  <si>
    <t>The exemption from vehicle tax for zero emission vehicles</t>
  </si>
  <si>
    <t>M1.4</t>
  </si>
  <si>
    <t xml:space="preserve">Both Fuel-cell and battery electric vehicles </t>
  </si>
  <si>
    <t>Promote private electric vehicles (SEPP)</t>
  </si>
  <si>
    <t>Purchase subsidy for private owners of electric vehicles</t>
  </si>
  <si>
    <t>Bron: https://zoek.officielebekendmakingen.nl/stcrt-2020-28162.html</t>
  </si>
  <si>
    <t>Comments/ source</t>
  </si>
  <si>
    <t>Bron: https://www.rvo.nl/subsidie-en-financieringswijzer/seba</t>
  </si>
  <si>
    <t>M1.5</t>
  </si>
  <si>
    <t>91400 (2022)</t>
  </si>
  <si>
    <t>promote PHEV's (MRB)</t>
  </si>
  <si>
    <t>The 50% reduced rate in the annual vehicle tax for vehicles emitting between 0 and 51 gr CO2/km will be extended up until 2024. In 2025 a 25% reduced rate applies.</t>
  </si>
  <si>
    <t>M1.1.1</t>
  </si>
  <si>
    <t>M1.1.2</t>
  </si>
  <si>
    <t>M1.1.3</t>
  </si>
  <si>
    <t>M1.1.4</t>
  </si>
  <si>
    <t>M1.1.5</t>
  </si>
  <si>
    <t>Reduced tarrif on taxable benefit for private use of company car.</t>
  </si>
  <si>
    <t>Electric vehicles have a reduced tarrif on taxable benefit for privat use of a company car. The tarrifs gradually increase again up to the regular 22% in 2026.</t>
  </si>
  <si>
    <t>promote zero emission vehicles (dieselaccijns)</t>
  </si>
  <si>
    <t>The excise duty on diesel will be increased by € .01/l in 2021 and 2023</t>
  </si>
  <si>
    <t>structural</t>
  </si>
  <si>
    <t>All diesel vehicles</t>
  </si>
  <si>
    <t>Temporary deduction of the level of the dieselaccijns in 2022</t>
  </si>
  <si>
    <t>Accijns tijdelijk verlaagd in 2022 (update) (belastingdienst.nl)</t>
  </si>
  <si>
    <t>Uitwerking varianten van betalen naar gebruik</t>
  </si>
  <si>
    <t>Alternate options to charge users of private cars for road use.</t>
  </si>
  <si>
    <t>Promote zero emission company vehicles (SEBA)</t>
  </si>
  <si>
    <t>Purchase subsidy for zero emission compacy vehicles reimbursing 10% of the nett catalogue price</t>
  </si>
  <si>
    <t>M1.6</t>
  </si>
  <si>
    <t>promote zero emission vehicles (MIA/Vamil)</t>
  </si>
  <si>
    <t>M1.7</t>
  </si>
  <si>
    <t xml:space="preserve">(MIA/Vamil) additional tax decution on taxes on profits (CIT and PIT) apply for various investments in environmentally vehicles and charging infrastructure. This applies for example for all zero-emission vehicles (cars and vans) </t>
  </si>
  <si>
    <t>MIA en Vamil voor ondernemers (rvo.nl)</t>
  </si>
  <si>
    <t xml:space="preserve">The MIA/Vamil is always determined only for the next year. </t>
  </si>
  <si>
    <t>M1.8</t>
  </si>
  <si>
    <t>Integraal duurzaamheidskader biomassa</t>
  </si>
  <si>
    <t>Changes in policy and regulations to enforce the use of biofuels don't stagnate development of other renewable fuels.</t>
  </si>
  <si>
    <t>M1.9</t>
  </si>
  <si>
    <t>Implementatie RED II via verplichting in Wet milieubeheer</t>
  </si>
  <si>
    <t xml:space="preserve">Comittment to use an additional 27 petajoule renewable fuels for road mobility and 5 petajoule for inland water transport by 2030. </t>
  </si>
  <si>
    <t>Road and Water (inland)</t>
  </si>
  <si>
    <t>Communicatiecampagne elektrisch rijden</t>
  </si>
  <si>
    <t>Information campaign to inform consumers, vendors and policy makers about the advantages of electric driving.</t>
  </si>
  <si>
    <t>M1.10</t>
  </si>
  <si>
    <t>M1.11</t>
  </si>
  <si>
    <t>Klimaatneutraal en circulair aanbesteden in grond, weg en waterbouw</t>
  </si>
  <si>
    <t>Enforce the use of clean machines in public tenders.</t>
  </si>
  <si>
    <t>Public procurement incentive</t>
  </si>
  <si>
    <t>Road and water</t>
  </si>
  <si>
    <t>M1.12</t>
  </si>
  <si>
    <t>M1.13</t>
  </si>
  <si>
    <t>Green deal Autodelen II</t>
  </si>
  <si>
    <t>Ambition to reach 100.000 shared cars with 700.000 users of shared cars.</t>
  </si>
  <si>
    <t>Participation in pilot program of CORSIA</t>
  </si>
  <si>
    <t>Luchtvaart in EU-ETS (intra-Europese vluchten)</t>
  </si>
  <si>
    <t>CORSIA</t>
  </si>
  <si>
    <t>Capaciteitsrestricties Schiphol</t>
  </si>
  <si>
    <t>M1.14</t>
  </si>
  <si>
    <t>M1.15</t>
  </si>
  <si>
    <t>Limit on the maximum number (500.000) of flight movements from and to Schiphol airport.</t>
  </si>
  <si>
    <t>Opening Lelystad Airport voor commerciële vluchten</t>
  </si>
  <si>
    <t>Verhoging vliegbelasting Rutte-IV (opbrengsten x3)</t>
  </si>
  <si>
    <t>M1.16</t>
  </si>
  <si>
    <t>Raise of the tariff of tickets by a factor of 3 per departing passenger (starting in 2023).</t>
  </si>
  <si>
    <t>Nationale of Europese bijmengverplichting duurzame luchtvaartbrandstoffen</t>
  </si>
  <si>
    <t>Objective to implement a national obligation to mix in 14% biofuel in aviation fuel by 2030</t>
  </si>
  <si>
    <t>M1.17</t>
  </si>
  <si>
    <t>INEK</t>
  </si>
  <si>
    <t>Maatregelen ter ondersteuning van minimaal 32% hernieuwbare energie in 2030</t>
  </si>
  <si>
    <t>M1.18</t>
  </si>
  <si>
    <t>M1.19</t>
  </si>
  <si>
    <t>Vrachtwagenheffing en terugsluis opbrengsten</t>
  </si>
  <si>
    <t>Implementation of taxes on trucks. Revenu of these taxes is used to  offer an incentive to switch to EV trucks and nesecary infrastructure.</t>
  </si>
  <si>
    <t>M1.20</t>
  </si>
  <si>
    <t>Policy to reduce the emission of greenhouse gasses through the enhancing the quality of fuels used in transport.</t>
  </si>
  <si>
    <t>Richtlijn brandstofkwaliteit (FQD)</t>
  </si>
  <si>
    <t>Rapportage Energie voor Vervoer in Nederland 2021 (eerstekamer.nl)</t>
  </si>
  <si>
    <t>Besluit energie vervoer 2022-2030 (RED II)</t>
  </si>
  <si>
    <t>M1.21</t>
  </si>
  <si>
    <t>Policy to oblige the fuel suppliers to realise a 14% marketshare of transport powered by renewable energy sources in 2030.</t>
  </si>
  <si>
    <t>Flankerend beleid; differentatie parkeertarieven, batterijcheck en -garantie</t>
  </si>
  <si>
    <t>CO2-norm vrachtauto's per 2030 van 30% lager dan het gerealiseerde niveau in 2019/2020</t>
  </si>
  <si>
    <t>Truck manufacturers will be required to CO2 emissions from new trucks by an average of 15% in 2025 and 30% in 2030 in comparison to the emissions in 2019.</t>
  </si>
  <si>
    <t>EU Fit-for-55 Effecten van strengere CO2-normen op personen- en bestelauto’s in Nederland en aanvullende ZE-reductiepotentie mobiliteit | Rapport | Rijksoverheid.nl</t>
  </si>
  <si>
    <t>M1.22</t>
  </si>
  <si>
    <t>M1.23</t>
  </si>
  <si>
    <t>CO2-norm bestelauto's 147 g/km per 2020 en aanscherping met 31% per 2030</t>
  </si>
  <si>
    <t>The maximum emission of CO2 for new vans is 147 g/km and has to be reduced by 15% in 2025 and 31% in 2030.</t>
  </si>
  <si>
    <t>Subsidieregeling Schoon en Emisslieloos Bouwen (SSEB)</t>
  </si>
  <si>
    <t>Subsidy for purchasing zero-emission construction machinery or infrastructure.</t>
  </si>
  <si>
    <t>Subsidieregeling Schoon en Emissieloos Bouwmaterieel (SSEB) (rvo.nl)</t>
  </si>
  <si>
    <t>M1.24</t>
  </si>
  <si>
    <t>M1.25</t>
  </si>
  <si>
    <t>Convenant en Routekaart Schoon en Emissieloos Bouwen</t>
  </si>
  <si>
    <t>SEB | Routekaart schoon en emissieloos bouwen (opwegnaarseb.nl)</t>
  </si>
  <si>
    <t>Plan to commit towards a clean and sustainable construction sector in 2030.</t>
  </si>
  <si>
    <t>M1.26</t>
  </si>
  <si>
    <t>Meerjarenprogramma Infrastructuur, Ruimte en Transport (MIRT)</t>
  </si>
  <si>
    <t>560000 (partially)</t>
  </si>
  <si>
    <t>705000 (partially)</t>
  </si>
  <si>
    <t>Policy to subsidize initiatives boosting the infrastructure, space and transport in terms of sustainability.</t>
  </si>
  <si>
    <t>M1.27</t>
  </si>
  <si>
    <t>CO2-norm personenauto's 95 g/km per 2021 en aanscherping 37,5% per 2030.</t>
  </si>
  <si>
    <t>The maximum emission of CO2 for new passenger cars is 95 g/km and has to be reduced by 15% in 2025 and 31% in 2030.</t>
  </si>
  <si>
    <t>CO2-normen personenauto's en bestelauto's per 2035.</t>
  </si>
  <si>
    <t>All newly build passenger cars and vans are prohibited to emit any CO2 emissions.</t>
  </si>
  <si>
    <t>Nieuwe testprocedure voor brandstofverbruik en emissies van personen- en bestelauto's,</t>
  </si>
  <si>
    <t xml:space="preserve">Integrating a new testing procedure (WLTP) to check the exhaust emissions of cars. </t>
  </si>
  <si>
    <t>Clean vehicle directive</t>
  </si>
  <si>
    <t>Policy aiming to increase the share of clean and zero-emission vehicles through public procurement.</t>
  </si>
  <si>
    <t>Clean Vehicles Directive - Europa decentraal</t>
  </si>
  <si>
    <t>Herziene eurovignetrichtlijn EU</t>
  </si>
  <si>
    <t xml:space="preserve">The Eurovignette directive has been revised and mainly increases the rates of heavier and environmentally harmful vehicles. </t>
  </si>
  <si>
    <t>M1.28</t>
  </si>
  <si>
    <t>Vaststelling van de begrotingsstaten van het Ministerie van Infrastructuur en Waterstaat (XII) voor het jaar 2022 | Tweede Kamer der Staten-Generaal</t>
  </si>
  <si>
    <t>Regeling bevordering schone wegvoertuigen (implementatie Clean vehicles directive)</t>
  </si>
  <si>
    <t xml:space="preserve">The regulation obliges the contracting authorities to comply with a minimum percentage of zero-emission transport- and service vehicles. </t>
  </si>
  <si>
    <t>Werkgeversaanpak fietsgebruik</t>
  </si>
  <si>
    <t>wetten.nl - Regeling - Regeling bevordering schone wegvoertuigen - BWBR0045768 (overheid.nl)</t>
  </si>
  <si>
    <t>Programme which aims to stimulate employers to encourage employees to travel to work by bike.</t>
  </si>
  <si>
    <t>Werkgevers stimuleren fietsgebruik medewerkers | Fiets | Rijksoverheid.nl</t>
  </si>
  <si>
    <t>Mobility as a Service (MaaS)</t>
  </si>
  <si>
    <t>An online application to plan, book and pay for all types of transport and which aims to improve the mobility system.</t>
  </si>
  <si>
    <t>M1.29</t>
  </si>
  <si>
    <t>Kies de beste band</t>
  </si>
  <si>
    <t xml:space="preserve">Programme to aid towards choosing and maintaining the best tyre condition, thereby reducing the amount of avoidable emissions. </t>
  </si>
  <si>
    <t>Ruimere fietsparkeernormen bij bedrijven en woningen vastleggen binnen de NOVI</t>
  </si>
  <si>
    <t>Within the NOVI, the (regional) government has agreed upon wider bicycle parking standards at companies and houses to stimulate bicycle related transport.</t>
  </si>
  <si>
    <t>M1.30</t>
  </si>
  <si>
    <t>Beleidsoverzicht en factsheets beleidsinstrumenten (pbl.nl)</t>
  </si>
  <si>
    <t>M1.31</t>
  </si>
  <si>
    <t>Publieksvoorlichting duurzaam reisgedrag werknemers</t>
  </si>
  <si>
    <t>Introduction of several information and communication tools to aid towards a more sustainable transport sector.</t>
  </si>
  <si>
    <t>Online tool</t>
  </si>
  <si>
    <t>Betrekken regionale netwerken van werkgevers, regionale uitwerking aan MIRT-tafels</t>
  </si>
  <si>
    <t>Tool which focuses on implementing a new standard of business travel on a regional level and contribute towards 500 employers reaching 50% reduction in CO2 emissions in 2030 (compared to 2016).</t>
  </si>
  <si>
    <t>Opstellen uitvoeringsagenda Zero Emissie Stadslogistiek</t>
  </si>
  <si>
    <t>M1.32</t>
  </si>
  <si>
    <t>Drafting a implementation agenda for establishing zero emission zones in 30 - 40 cities starting in 2025.</t>
  </si>
  <si>
    <t>Groeifonds duurzame luchtvaart</t>
  </si>
  <si>
    <t>M1.33</t>
  </si>
  <si>
    <t>Investment contributing towards climate-neutral aviation in 2050.</t>
  </si>
  <si>
    <t>383000 (119000 conditional)</t>
  </si>
  <si>
    <t>Home - Luchtvaart in Transitie (vaartindeluchtvaart.nl)</t>
  </si>
  <si>
    <t>M1.34</t>
  </si>
  <si>
    <t>Missiegedreven Kennis- en Innovatieprogramma's (MIPS)</t>
  </si>
  <si>
    <t>Almost no information available.</t>
  </si>
  <si>
    <t>Uitbreiding coaltie Anders Reizen naar 500 werkgevers in 2030.</t>
  </si>
  <si>
    <t>Expand a coalition of employers which strives to achieve 50% CO2 emission reduction within business travel.</t>
  </si>
  <si>
    <t>Normstelling werkgerelateerde mobiliiteit</t>
  </si>
  <si>
    <t>M1.35</t>
  </si>
  <si>
    <t>Implementing standard rules in terms of business travel, private fleets and logistics to realize a 1 megaton CO2 reduction by 2030.</t>
  </si>
  <si>
    <t>M3.3</t>
  </si>
  <si>
    <t>Tools to encourage switching to electrically powered transport (by means of differentiation in fines and battery warranty).</t>
  </si>
  <si>
    <t>Nationaal toegangspunt laadpuntendata</t>
  </si>
  <si>
    <t>Charge post operators are obliged to display their data online at the website of Nationale Databank Wegverkeergegevens (NDW).</t>
  </si>
  <si>
    <t>Opening of Lelystad airport to reduce trafic to Schiphol airport. (Situation without commerical traffic assumed).</t>
  </si>
  <si>
    <t>Incentive package for the purchase and maintainance of zero-emission passenger cars.</t>
  </si>
  <si>
    <t>To partially counteract the rising fuel prices due to the ongoing war between Russia and Ukraine.</t>
  </si>
  <si>
    <t>Verlaging energiebelasting op walstroom</t>
  </si>
  <si>
    <t>Reduction in taxes associated with the usage of shore power to dissuade less sustainable options.</t>
  </si>
  <si>
    <t>18. Aanpassen verlaagd tarief walstroom | Ministerie van Financiën - Rijksoverheid (rijksfinancien.nl)</t>
  </si>
  <si>
    <t>Zero-emissie binnenvaart batterij-elektrisch</t>
  </si>
  <si>
    <t>Investment aimed at expanding battery-electric inland maritime navigation.</t>
  </si>
  <si>
    <t>Zero-emissie varen wordt versneld ingevoerd - Zero Emission Services</t>
  </si>
  <si>
    <t>Verbod op varend ontgassen binnenvaart</t>
  </si>
  <si>
    <t>Landelijk verbod op varend ontgassen | Scheepvaart en havens | Rijksoverheid.nl</t>
  </si>
  <si>
    <t>Ban on discharging cargo fumes during sailing after unloading.</t>
  </si>
  <si>
    <t>Subsidieregeling Verduurzaming Binnenvaartschepen</t>
  </si>
  <si>
    <t>Subsidy for purchasing  more sustainable motors for inland navigation.</t>
  </si>
  <si>
    <t>Subsidieregeling Verduurzaming Binnenvaartschepen (rvo.nl)</t>
  </si>
  <si>
    <t>Walstroomverplichting vanaf 2030 voor scheepvaart</t>
  </si>
  <si>
    <t>Tijdelijke subsidieregeling walstroom schepen</t>
  </si>
  <si>
    <t>Tijdelijke subsidieregeling walstroom zeeschepen (rvo.nl)</t>
  </si>
  <si>
    <t xml:space="preserve">Temporary subsidy to encourage switching to shore powered alternative in the marine sector. </t>
  </si>
  <si>
    <t>Green deal zeevaart, binnenvaart en havens</t>
  </si>
  <si>
    <t>Agreement to reduce both harmful emissions to air and greenhouse emissions in the marine sector.</t>
  </si>
  <si>
    <t>Mandation of shore power such that harbored ships do not emit any CO2 starting in 2030.</t>
  </si>
  <si>
    <t>M1.36</t>
  </si>
  <si>
    <t>M1.37</t>
  </si>
  <si>
    <t>M1.38</t>
  </si>
  <si>
    <t>M1.39</t>
  </si>
  <si>
    <t>M1.40</t>
  </si>
  <si>
    <t>M1.41</t>
  </si>
  <si>
    <t>M.142</t>
  </si>
  <si>
    <t>Emission trading system (ETS) is only valid in the european airspace and most are distributed freely among the airlines.</t>
  </si>
  <si>
    <t>Allocation of 75 million euros to co-finance investments in bicycle parking facilities at public transport hubs to promote the usage of bicycles.</t>
  </si>
  <si>
    <t>Footnote: past and current numbers are taken from HbR. Target numbers from LNG are calculated according to the increase in number of ships. Assumed that the gained percentage in LNG is substracted from MGO. Therefore, Fuel oil and MDO percentages remain the same for 2020,2025,2030.</t>
  </si>
  <si>
    <t>Footnote: fuel use estimated at 500 ton per ship per year. 30% of schips is accounted for in the Netherlands. LNG use is 100% of diesel use. Percentages based on number of ships</t>
  </si>
  <si>
    <t>Expectation based on 'Bestuursakkoord Zero OV Bus', using 80%/20% ratio between electric and hydrogen busses.</t>
  </si>
  <si>
    <t>2020*</t>
  </si>
  <si>
    <t>2021*</t>
  </si>
  <si>
    <t>https://www.tweedekamer.nl/kamerstukken/brieven_regering/detail?id=2021Z17593&amp;did=2021D37744</t>
  </si>
  <si>
    <t>https://www.rijksoverheid.nl/documenten/rapporten/2021/09/21/bijlage-1-mirt-overzicht-2022</t>
  </si>
  <si>
    <t>Mopeds and motorcycles. Excl: pedelecs, Quad's &amp; tricycles</t>
  </si>
  <si>
    <t>Climate agreemeent ambition 2030: 100% new sales are electric vehicles</t>
  </si>
  <si>
    <t>Climate agreemeent ambition 2030: 115,000 ZE. Assuming 90%/10% ratio between electric and hydrogen</t>
  </si>
  <si>
    <t>Climate agreemeent ambition 2030: 10,000 ZE. Assuming 90%/10% distribution between electric and hydrogen vehicles</t>
  </si>
  <si>
    <t>Climate agreemeent ambition 2030: 150 ZE ships, of which 100% electric</t>
  </si>
  <si>
    <t>LNG platform 2030 ambition: 3,500 tot 7,000 LNG trucks</t>
  </si>
  <si>
    <t>Expectation TNO, maximum 160 ships</t>
  </si>
  <si>
    <t>Climate agreemeent ambition 2025 and 2030</t>
  </si>
  <si>
    <t>Climate agreemeent ambition 2030: 150 ZE ships of which 50 on hydrogen</t>
  </si>
  <si>
    <t>ANNEX I / 7</t>
  </si>
  <si>
    <t>CNG and LNG together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</si>
</sst>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2]\ * #,##0_-;\-[$€-2]\ * #,##0_-;_-[$€-2]\ * &quot;-&quot;_-;_-@_-"/>
    <numFmt numFmtId="165" formatCode="#,##0_ ;\-#,##0\ "/>
    <numFmt numFmtId="166" formatCode="0.0%"/>
    <numFmt numFmtId="167" formatCode="_ * #,##0_ ;_ * \-#,##0_ ;_ * &quot;-&quot;??_ ;_ @_ "/>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8"/>
      <name val="Calibri"/>
      <family val="2"/>
      <scheme val="minor"/>
    </font>
    <font>
      <sz val="10"/>
      <name val="Arial"/>
      <family val="2"/>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9"/>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6">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xf numFmtId="43" fontId="37" fillId="0" borderId="0" applyFont="0" applyFill="0" applyBorder="0" applyAlignment="0" applyProtection="0"/>
  </cellStyleXfs>
  <cellXfs count="869">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0" fontId="3" fillId="0" borderId="0" xfId="0" applyFont="1" applyAlignment="1">
      <alignment horizontal="left" vertical="center" wrapText="1"/>
    </xf>
    <xf numFmtId="0" fontId="19" fillId="0" borderId="44" xfId="0" applyFont="1" applyBorder="1" applyAlignment="1">
      <alignment horizontal="right"/>
    </xf>
    <xf numFmtId="0" fontId="12" fillId="0" borderId="0" xfId="0" applyFont="1"/>
    <xf numFmtId="3" fontId="20" fillId="0" borderId="63" xfId="0" applyNumberFormat="1" applyFont="1" applyFill="1" applyBorder="1" applyAlignment="1">
      <alignment horizontal="right" vertical="center"/>
    </xf>
    <xf numFmtId="0" fontId="0" fillId="0" borderId="0" xfId="0" applyAlignment="1">
      <alignment horizontal="left"/>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3" fontId="19" fillId="0" borderId="19" xfId="0" applyNumberFormat="1" applyFont="1" applyBorder="1" applyAlignment="1">
      <alignment horizontal="right" vertical="center" wrapText="1"/>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35" xfId="0" applyFont="1" applyBorder="1" applyAlignment="1">
      <alignment horizontal="center" vertical="center"/>
    </xf>
    <xf numFmtId="0" fontId="12" fillId="0" borderId="2" xfId="0" applyFont="1" applyBorder="1" applyAlignment="1">
      <alignment horizontal="center" vertical="center"/>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14" fillId="0" borderId="69" xfId="0" applyFont="1" applyFill="1" applyBorder="1" applyAlignment="1">
      <alignment vertical="top" wrapText="1"/>
    </xf>
    <xf numFmtId="0" fontId="18" fillId="2" borderId="2" xfId="0" applyFont="1" applyFill="1" applyBorder="1" applyAlignment="1">
      <alignment vertical="center" wrapText="1"/>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0"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3" fontId="20" fillId="3" borderId="1" xfId="0" applyNumberFormat="1" applyFont="1" applyFill="1" applyBorder="1" applyAlignment="1">
      <alignment horizontal="right" vertical="center" wrapText="1"/>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0" fontId="24" fillId="5" borderId="73"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8" fillId="0" borderId="0" xfId="85" applyFont="1"/>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1"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0" xfId="0" applyFont="1" applyBorder="1" applyAlignment="1">
      <alignment vertical="center" wrapText="1"/>
    </xf>
    <xf numFmtId="0" fontId="20" fillId="0" borderId="59" xfId="0" applyFont="1" applyBorder="1" applyAlignment="1">
      <alignment vertical="center" wrapText="1"/>
    </xf>
    <xf numFmtId="0" fontId="20" fillId="0" borderId="58" xfId="0" applyFont="1" applyBorder="1" applyAlignment="1">
      <alignment vertical="center" wrapText="1"/>
    </xf>
    <xf numFmtId="0" fontId="20" fillId="3" borderId="59" xfId="0" applyFont="1" applyFill="1" applyBorder="1" applyAlignment="1">
      <alignment vertical="center" wrapText="1"/>
    </xf>
    <xf numFmtId="0" fontId="18" fillId="4" borderId="48" xfId="0" applyFont="1" applyFill="1" applyBorder="1" applyAlignment="1">
      <alignment vertical="center" wrapText="1"/>
    </xf>
    <xf numFmtId="0" fontId="20" fillId="3" borderId="51" xfId="0" applyFont="1" applyFill="1" applyBorder="1" applyAlignment="1">
      <alignment vertical="center" wrapText="1"/>
    </xf>
    <xf numFmtId="0" fontId="18" fillId="4" borderId="2" xfId="0" applyFont="1" applyFill="1" applyBorder="1" applyAlignment="1">
      <alignment vertical="center" wrapText="1"/>
    </xf>
    <xf numFmtId="0" fontId="20" fillId="0" borderId="61" xfId="0" applyFont="1" applyBorder="1" applyAlignment="1">
      <alignment vertical="center" wrapText="1"/>
    </xf>
    <xf numFmtId="0" fontId="20" fillId="0" borderId="3" xfId="0" applyFont="1" applyBorder="1" applyAlignment="1">
      <alignment vertical="center" wrapText="1"/>
    </xf>
    <xf numFmtId="0" fontId="20" fillId="0" borderId="14" xfId="0" applyFont="1" applyBorder="1" applyAlignment="1">
      <alignment vertical="center" wrapText="1"/>
    </xf>
    <xf numFmtId="3" fontId="19" fillId="0" borderId="10" xfId="0" applyNumberFormat="1" applyFont="1" applyFill="1" applyBorder="1" applyAlignment="1">
      <alignment horizontal="right" vertical="center" wrapText="1"/>
    </xf>
    <xf numFmtId="0" fontId="20" fillId="0" borderId="60" xfId="0" applyFont="1" applyBorder="1" applyAlignment="1">
      <alignment vertical="center" wrapText="1"/>
    </xf>
    <xf numFmtId="0" fontId="20" fillId="0" borderId="51" xfId="0" applyFont="1" applyBorder="1" applyAlignment="1">
      <alignment vertical="center" wrapText="1"/>
    </xf>
    <xf numFmtId="3" fontId="19" fillId="0" borderId="9" xfId="0" applyNumberFormat="1" applyFont="1" applyBorder="1" applyAlignment="1">
      <alignment horizontal="right" vertical="center" wrapText="1"/>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5" xfId="0" applyFont="1" applyBorder="1" applyAlignment="1">
      <alignment vertical="center" wrapText="1"/>
    </xf>
    <xf numFmtId="0" fontId="20" fillId="0" borderId="57"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1"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0" fillId="0" borderId="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6"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applyNumberFormat="1" applyFont="1" applyFill="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6" xfId="0" applyNumberFormat="1" applyFont="1" applyBorder="1" applyAlignment="1">
      <alignment horizontal="right" vertical="center" wrapText="1"/>
    </xf>
    <xf numFmtId="3" fontId="20" fillId="0" borderId="79" xfId="0" applyNumberFormat="1" applyFont="1" applyFill="1" applyBorder="1" applyAlignment="1">
      <alignment horizontal="right" vertical="center"/>
    </xf>
    <xf numFmtId="3" fontId="18" fillId="3" borderId="45"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xf>
    <xf numFmtId="3" fontId="21" fillId="0" borderId="45" xfId="0" applyNumberFormat="1" applyFont="1" applyBorder="1" applyAlignment="1">
      <alignment horizontal="right" vertical="center"/>
    </xf>
    <xf numFmtId="3" fontId="21" fillId="0" borderId="76" xfId="0" applyNumberFormat="1" applyFont="1" applyBorder="1" applyAlignment="1">
      <alignment horizontal="right" vertical="center"/>
    </xf>
    <xf numFmtId="0" fontId="20" fillId="0" borderId="13" xfId="0" applyFont="1" applyBorder="1" applyAlignment="1">
      <alignmen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5" xfId="0" applyFont="1" applyBorder="1" applyAlignment="1">
      <alignment vertical="center" wrapText="1"/>
    </xf>
    <xf numFmtId="0" fontId="20" fillId="0" borderId="8" xfId="0" applyFont="1" applyBorder="1" applyAlignment="1">
      <alignment vertical="center" wrapText="1"/>
    </xf>
    <xf numFmtId="0" fontId="18" fillId="0" borderId="2" xfId="0" applyFont="1" applyBorder="1" applyAlignment="1">
      <alignmen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xf>
    <xf numFmtId="3" fontId="19" fillId="0" borderId="18" xfId="0" applyNumberFormat="1" applyFont="1" applyBorder="1" applyAlignment="1">
      <alignment horizontal="right" vertical="center" wrapText="1"/>
    </xf>
    <xf numFmtId="0" fontId="31" fillId="0" borderId="35" xfId="0" applyFont="1" applyBorder="1" applyAlignment="1">
      <alignment vertical="center" wrapText="1"/>
    </xf>
    <xf numFmtId="3" fontId="19" fillId="0" borderId="18"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0" fontId="20" fillId="0" borderId="15" xfId="0" applyFont="1" applyBorder="1" applyAlignment="1">
      <alignment vertical="center" wrapText="1"/>
    </xf>
    <xf numFmtId="0" fontId="18" fillId="0" borderId="58" xfId="0" applyFont="1" applyBorder="1" applyAlignment="1">
      <alignment horizontal="left" vertical="center" wrapText="1"/>
    </xf>
    <xf numFmtId="3" fontId="21" fillId="0" borderId="23"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0"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0"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1" fontId="14" fillId="0" borderId="7"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1" xfId="0" applyFont="1" applyFill="1" applyBorder="1"/>
    <xf numFmtId="0" fontId="35" fillId="0" borderId="0" xfId="0" applyFont="1" applyBorder="1" applyAlignment="1">
      <alignment wrapText="1"/>
    </xf>
    <xf numFmtId="0" fontId="35" fillId="0" borderId="71" xfId="0" applyFont="1" applyBorder="1"/>
    <xf numFmtId="0" fontId="14" fillId="6" borderId="82" xfId="0" applyFont="1" applyFill="1" applyBorder="1"/>
    <xf numFmtId="0" fontId="14" fillId="0" borderId="0" xfId="0" applyFont="1"/>
    <xf numFmtId="0" fontId="35" fillId="6" borderId="72" xfId="0" applyFont="1" applyFill="1" applyBorder="1"/>
    <xf numFmtId="0" fontId="14" fillId="0" borderId="72" xfId="0" applyFont="1" applyBorder="1"/>
    <xf numFmtId="0" fontId="14" fillId="7" borderId="0" xfId="0" applyFont="1" applyFill="1" applyBorder="1"/>
    <xf numFmtId="0" fontId="14" fillId="6" borderId="72" xfId="0" applyFont="1" applyFill="1" applyBorder="1"/>
    <xf numFmtId="0" fontId="14" fillId="6" borderId="74"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0" fillId="0" borderId="0" xfId="0" applyAlignment="1">
      <alignment vertical="center"/>
    </xf>
    <xf numFmtId="0" fontId="33"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0" fillId="0" borderId="0" xfId="0" applyAlignment="1">
      <alignment horizontal="left" vertical="top" wrapText="1"/>
    </xf>
    <xf numFmtId="0" fontId="0" fillId="0" borderId="0" xfId="0" applyBorder="1" applyAlignment="1">
      <alignment horizontal="center"/>
    </xf>
    <xf numFmtId="0" fontId="0" fillId="0" borderId="0" xfId="0" applyBorder="1" applyAlignment="1">
      <alignment horizontal="center" vertical="center" wrapText="1"/>
    </xf>
    <xf numFmtId="0" fontId="30"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18" xfId="0" quotePrefix="1" applyNumberFormat="1" applyFont="1" applyFill="1" applyBorder="1" applyAlignment="1">
      <alignment horizontal="right" vertical="center" wrapText="1"/>
    </xf>
    <xf numFmtId="0" fontId="20" fillId="3" borderId="55"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1"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8" xfId="0" applyFont="1" applyFill="1" applyBorder="1" applyAlignment="1">
      <alignment vertical="center" wrapText="1"/>
    </xf>
    <xf numFmtId="3" fontId="20" fillId="0" borderId="9" xfId="0" quotePrefix="1"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45" xfId="0" quotePrefix="1"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xf>
    <xf numFmtId="0" fontId="20" fillId="3" borderId="50" xfId="0" applyFont="1" applyFill="1" applyBorder="1" applyAlignment="1">
      <alignmen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65" xfId="0" applyNumberFormat="1" applyFont="1" applyFill="1" applyBorder="1" applyAlignment="1">
      <alignment horizontal="right" vertical="center"/>
    </xf>
    <xf numFmtId="3" fontId="18" fillId="3" borderId="79"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45" xfId="0" applyNumberFormat="1" applyFont="1" applyFill="1" applyBorder="1" applyAlignment="1">
      <alignment horizontal="right" vertical="center" wrapText="1"/>
    </xf>
    <xf numFmtId="3" fontId="19" fillId="0" borderId="76" xfId="0" applyNumberFormat="1" applyFont="1" applyFill="1" applyBorder="1" applyAlignment="1">
      <alignment horizontal="right" vertical="center" wrapText="1"/>
    </xf>
    <xf numFmtId="0" fontId="0" fillId="0" borderId="52"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5" fillId="7" borderId="0" xfId="0" applyFont="1" applyFill="1" applyBorder="1"/>
    <xf numFmtId="0" fontId="19" fillId="0" borderId="9" xfId="0" applyFont="1" applyFill="1" applyBorder="1" applyAlignment="1">
      <alignment vertical="top" wrapText="1"/>
    </xf>
    <xf numFmtId="3" fontId="18" fillId="0" borderId="38" xfId="0" applyNumberFormat="1" applyFont="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7"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6"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3"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0" xfId="0" applyBorder="1"/>
    <xf numFmtId="0" fontId="0" fillId="0" borderId="59" xfId="0" applyBorder="1"/>
    <xf numFmtId="0" fontId="0" fillId="0" borderId="51" xfId="0" applyBorder="1"/>
    <xf numFmtId="0" fontId="0" fillId="0" borderId="60" xfId="0" applyBorder="1"/>
    <xf numFmtId="0" fontId="0" fillId="0" borderId="58" xfId="0" applyBorder="1"/>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0" xfId="0" applyFont="1" applyFill="1" applyBorder="1" applyAlignment="1">
      <alignment vertical="center"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8" xfId="0" applyFont="1" applyBorder="1" applyAlignment="1">
      <alignment horizontal="left" vertical="center" wrapText="1"/>
    </xf>
    <xf numFmtId="0" fontId="14" fillId="0" borderId="24" xfId="0" applyFont="1" applyBorder="1" applyAlignment="1">
      <alignment horizontal="lef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8" xfId="0" applyFont="1" applyFill="1" applyBorder="1" applyAlignment="1">
      <alignment vertical="center" wrapText="1"/>
    </xf>
    <xf numFmtId="3" fontId="19" fillId="0" borderId="23" xfId="0" applyNumberFormat="1" applyFont="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1"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0" fontId="18" fillId="3" borderId="14" xfId="0" applyFont="1" applyFill="1" applyBorder="1" applyAlignment="1">
      <alignment vertical="center" wrapText="1"/>
    </xf>
    <xf numFmtId="3" fontId="18" fillId="3" borderId="7" xfId="0" quotePrefix="1" applyNumberFormat="1" applyFont="1" applyFill="1" applyBorder="1" applyAlignment="1">
      <alignment horizontal="right" vertical="center" wrapText="1"/>
    </xf>
    <xf numFmtId="0" fontId="14" fillId="0" borderId="58"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30" fillId="0" borderId="20" xfId="0" applyFont="1" applyBorder="1" applyAlignment="1">
      <alignment horizontal="center" vertical="center" wrapText="1"/>
    </xf>
    <xf numFmtId="0" fontId="0" fillId="3" borderId="0" xfId="0" applyFill="1"/>
    <xf numFmtId="0" fontId="21" fillId="0" borderId="0" xfId="0" applyFont="1" applyBorder="1" applyAlignment="1">
      <alignment horizontal="justify" vertical="center" wrapText="1"/>
    </xf>
    <xf numFmtId="0" fontId="12" fillId="0" borderId="0" xfId="0" applyFont="1" applyAlignment="1">
      <alignment horizontal="left"/>
    </xf>
    <xf numFmtId="0" fontId="0" fillId="0" borderId="0" xfId="0" applyAlignment="1">
      <alignment horizontal="left"/>
    </xf>
    <xf numFmtId="0" fontId="3" fillId="0" borderId="40" xfId="0" applyFont="1" applyBorder="1" applyAlignment="1">
      <alignment horizontal="center" vertical="center"/>
    </xf>
    <xf numFmtId="0" fontId="3" fillId="0" borderId="0" xfId="0" applyFont="1" applyAlignment="1">
      <alignment horizontal="left"/>
    </xf>
    <xf numFmtId="0" fontId="0" fillId="0" borderId="0" xfId="0" applyBorder="1" applyAlignment="1"/>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0" xfId="0" applyBorder="1" applyAlignment="1">
      <alignment horizontal="center" vertical="center" wrapText="1"/>
    </xf>
    <xf numFmtId="164" fontId="14" fillId="0" borderId="3" xfId="0" applyNumberFormat="1" applyFont="1" applyFill="1" applyBorder="1" applyAlignment="1">
      <alignment vertical="top" wrapText="1"/>
    </xf>
    <xf numFmtId="164" fontId="14" fillId="0" borderId="6" xfId="0" applyNumberFormat="1" applyFont="1" applyFill="1" applyBorder="1" applyAlignment="1">
      <alignment vertical="top" wrapText="1"/>
    </xf>
    <xf numFmtId="164" fontId="14" fillId="0" borderId="43" xfId="0" applyNumberFormat="1" applyFont="1" applyFill="1" applyBorder="1" applyAlignment="1">
      <alignment vertical="top" wrapText="1"/>
    </xf>
    <xf numFmtId="0" fontId="14" fillId="0" borderId="61" xfId="0" applyFont="1" applyFill="1" applyBorder="1" applyAlignment="1">
      <alignment vertical="top" wrapText="1"/>
    </xf>
    <xf numFmtId="0" fontId="14" fillId="0" borderId="49" xfId="0" applyFont="1" applyFill="1" applyBorder="1" applyAlignment="1">
      <alignment vertical="top" wrapText="1"/>
    </xf>
    <xf numFmtId="0" fontId="14" fillId="0" borderId="6" xfId="0" applyFont="1" applyFill="1" applyBorder="1" applyAlignment="1">
      <alignment vertical="top" wrapText="1"/>
    </xf>
    <xf numFmtId="0" fontId="14" fillId="0" borderId="8" xfId="0" applyFont="1" applyFill="1" applyBorder="1" applyAlignment="1">
      <alignment vertical="top" wrapText="1"/>
    </xf>
    <xf numFmtId="3" fontId="19" fillId="0" borderId="28" xfId="0" applyNumberFormat="1" applyFont="1" applyBorder="1" applyAlignment="1">
      <alignment horizontal="right" vertical="center"/>
    </xf>
    <xf numFmtId="3" fontId="19" fillId="0" borderId="39" xfId="0" applyNumberFormat="1" applyFont="1" applyBorder="1" applyAlignment="1">
      <alignment horizontal="right" vertical="center"/>
    </xf>
    <xf numFmtId="3" fontId="19" fillId="0" borderId="31" xfId="0" applyNumberFormat="1" applyFont="1" applyBorder="1" applyAlignment="1">
      <alignment horizontal="right" vertical="center"/>
    </xf>
    <xf numFmtId="3" fontId="19" fillId="0" borderId="38" xfId="0" applyNumberFormat="1" applyFont="1" applyBorder="1" applyAlignment="1">
      <alignment horizontal="right" vertical="center"/>
    </xf>
    <xf numFmtId="9" fontId="14" fillId="0" borderId="28" xfId="94" applyFont="1" applyBorder="1" applyAlignment="1">
      <alignment vertical="center"/>
    </xf>
    <xf numFmtId="9" fontId="14" fillId="0" borderId="31" xfId="94" applyFont="1" applyBorder="1" applyAlignment="1">
      <alignment vertical="center"/>
    </xf>
    <xf numFmtId="0" fontId="0" fillId="0" borderId="4" xfId="0" applyBorder="1"/>
    <xf numFmtId="0" fontId="0" fillId="0" borderId="9" xfId="0" applyBorder="1"/>
    <xf numFmtId="0" fontId="0" fillId="0" borderId="19" xfId="0" applyBorder="1"/>
    <xf numFmtId="0" fontId="30" fillId="0" borderId="12" xfId="0" applyFont="1" applyBorder="1" applyAlignment="1">
      <alignment horizontal="center" vertical="center" wrapText="1"/>
    </xf>
    <xf numFmtId="0" fontId="0" fillId="0" borderId="18" xfId="0" applyBorder="1"/>
    <xf numFmtId="0" fontId="6" fillId="0" borderId="48" xfId="0" applyFont="1" applyBorder="1" applyAlignment="1">
      <alignment horizontal="center" vertical="center" wrapText="1"/>
    </xf>
    <xf numFmtId="0" fontId="3" fillId="0" borderId="78" xfId="0" applyFont="1" applyBorder="1" applyAlignment="1">
      <alignment horizontal="center" vertical="center"/>
    </xf>
    <xf numFmtId="9" fontId="11" fillId="0" borderId="81" xfId="94" applyFont="1" applyBorder="1" applyAlignment="1">
      <alignment vertical="center"/>
    </xf>
    <xf numFmtId="9" fontId="11" fillId="0" borderId="17" xfId="94" applyFont="1" applyBorder="1" applyAlignment="1">
      <alignment vertical="center"/>
    </xf>
    <xf numFmtId="0" fontId="20" fillId="9" borderId="59" xfId="0" applyFont="1" applyFill="1" applyBorder="1" applyAlignment="1">
      <alignment vertical="center" wrapText="1"/>
    </xf>
    <xf numFmtId="0" fontId="20" fillId="9" borderId="51" xfId="0" applyFont="1" applyFill="1" applyBorder="1" applyAlignment="1">
      <alignment vertical="center" wrapText="1"/>
    </xf>
    <xf numFmtId="0" fontId="0" fillId="9" borderId="0" xfId="0" applyFill="1" applyAlignment="1">
      <alignment horizontal="left" vertical="center" wrapText="1"/>
    </xf>
    <xf numFmtId="0" fontId="0" fillId="10" borderId="0" xfId="0" applyFill="1" applyAlignment="1">
      <alignment wrapText="1"/>
    </xf>
    <xf numFmtId="3" fontId="21" fillId="0" borderId="38"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3" fontId="19" fillId="0" borderId="26" xfId="0" applyNumberFormat="1" applyFont="1" applyBorder="1" applyAlignment="1">
      <alignment horizontal="right" vertical="center"/>
    </xf>
    <xf numFmtId="3" fontId="20" fillId="0" borderId="28"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26" xfId="0" applyNumberFormat="1" applyFont="1" applyFill="1" applyBorder="1" applyAlignment="1">
      <alignment horizontal="right" vertical="center"/>
    </xf>
    <xf numFmtId="3" fontId="19" fillId="0" borderId="28" xfId="0" applyNumberFormat="1" applyFont="1" applyBorder="1" applyAlignment="1">
      <alignment horizontal="right" vertical="center" wrapText="1"/>
    </xf>
    <xf numFmtId="3" fontId="19" fillId="0" borderId="19" xfId="0" applyNumberFormat="1" applyFont="1" applyBorder="1" applyAlignment="1">
      <alignment horizontal="right" wrapText="1"/>
    </xf>
    <xf numFmtId="3" fontId="21" fillId="0" borderId="38" xfId="0" applyNumberFormat="1" applyFont="1" applyBorder="1" applyAlignment="1">
      <alignment horizontal="right" vertical="center"/>
    </xf>
    <xf numFmtId="3" fontId="21" fillId="0" borderId="39" xfId="0" applyNumberFormat="1" applyFont="1" applyBorder="1" applyAlignment="1">
      <alignment horizontal="right" vertical="center"/>
    </xf>
    <xf numFmtId="3" fontId="21" fillId="0" borderId="4" xfId="0" applyNumberFormat="1" applyFont="1" applyBorder="1" applyAlignment="1">
      <alignment horizontal="right" wrapText="1"/>
    </xf>
    <xf numFmtId="3" fontId="21" fillId="0" borderId="9" xfId="0" applyNumberFormat="1" applyFont="1" applyBorder="1" applyAlignment="1">
      <alignment horizontal="right" wrapText="1"/>
    </xf>
    <xf numFmtId="0" fontId="11" fillId="0" borderId="75" xfId="0" applyFont="1" applyBorder="1" applyAlignment="1">
      <alignment horizontal="right" wrapText="1"/>
    </xf>
    <xf numFmtId="0" fontId="21" fillId="0" borderId="76" xfId="0" applyFont="1" applyBorder="1" applyAlignment="1">
      <alignment horizontal="right" vertical="center"/>
    </xf>
    <xf numFmtId="0" fontId="20" fillId="0" borderId="14" xfId="0" applyFont="1" applyBorder="1" applyAlignment="1">
      <alignment vertical="center"/>
    </xf>
    <xf numFmtId="0" fontId="20" fillId="0" borderId="15" xfId="0" applyFont="1" applyBorder="1" applyAlignment="1">
      <alignment vertical="center"/>
    </xf>
    <xf numFmtId="0" fontId="11" fillId="0" borderId="17" xfId="0" applyFont="1" applyBorder="1" applyAlignment="1">
      <alignment horizontal="right" wrapText="1"/>
    </xf>
    <xf numFmtId="0" fontId="19" fillId="0" borderId="1" xfId="0" applyFont="1" applyBorder="1" applyAlignment="1">
      <alignment horizontal="right" vertical="center" wrapText="1"/>
    </xf>
    <xf numFmtId="0" fontId="20" fillId="0" borderId="38" xfId="0" applyFont="1" applyBorder="1" applyAlignment="1">
      <alignment horizontal="right" vertical="center" wrapText="1"/>
    </xf>
    <xf numFmtId="0" fontId="19" fillId="0" borderId="38" xfId="0" applyFont="1" applyBorder="1" applyAlignment="1">
      <alignment horizontal="right" vertical="center"/>
    </xf>
    <xf numFmtId="0" fontId="21" fillId="0" borderId="39" xfId="0" applyFont="1" applyBorder="1" applyAlignment="1">
      <alignment horizontal="right" vertical="center"/>
    </xf>
    <xf numFmtId="0" fontId="19" fillId="0" borderId="39" xfId="0" applyFont="1" applyBorder="1" applyAlignment="1">
      <alignment horizontal="right" vertical="center"/>
    </xf>
    <xf numFmtId="0" fontId="21" fillId="0" borderId="31" xfId="0" applyFont="1" applyBorder="1" applyAlignment="1">
      <alignment horizontal="right" vertical="center"/>
    </xf>
    <xf numFmtId="0" fontId="20" fillId="0" borderId="4" xfId="0" applyFont="1" applyBorder="1" applyAlignment="1">
      <alignment horizontal="right" vertical="center" wrapText="1"/>
    </xf>
    <xf numFmtId="3" fontId="18" fillId="0" borderId="39"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3" fontId="20" fillId="0" borderId="28" xfId="0" applyNumberFormat="1" applyFont="1" applyFill="1" applyBorder="1" applyAlignment="1">
      <alignment horizontal="right" vertical="center"/>
    </xf>
    <xf numFmtId="3" fontId="20" fillId="0" borderId="26" xfId="0" applyNumberFormat="1" applyFont="1" applyFill="1" applyBorder="1" applyAlignment="1">
      <alignment horizontal="right" vertical="center" wrapText="1"/>
    </xf>
    <xf numFmtId="3" fontId="18" fillId="3" borderId="38" xfId="0" quotePrefix="1" applyNumberFormat="1" applyFont="1" applyFill="1" applyBorder="1" applyAlignment="1">
      <alignment horizontal="right" vertical="center" wrapText="1"/>
    </xf>
    <xf numFmtId="3" fontId="18" fillId="3" borderId="28" xfId="0" quotePrefix="1"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3" fontId="20" fillId="0" borderId="16" xfId="0" applyNumberFormat="1" applyFont="1" applyFill="1" applyBorder="1" applyAlignment="1">
      <alignment horizontal="right" vertical="center" wrapText="1"/>
    </xf>
    <xf numFmtId="3" fontId="20" fillId="0" borderId="81" xfId="0" applyNumberFormat="1" applyFont="1" applyFill="1" applyBorder="1" applyAlignment="1">
      <alignment horizontal="right" vertical="center"/>
    </xf>
    <xf numFmtId="3" fontId="20" fillId="0" borderId="67" xfId="0" applyNumberFormat="1" applyFont="1" applyFill="1" applyBorder="1" applyAlignment="1">
      <alignment horizontal="right" vertical="center" wrapText="1"/>
    </xf>
    <xf numFmtId="3" fontId="21" fillId="0" borderId="81" xfId="0" applyNumberFormat="1" applyFont="1" applyBorder="1" applyAlignment="1">
      <alignment horizontal="right" vertical="center"/>
    </xf>
    <xf numFmtId="3" fontId="19" fillId="0" borderId="38" xfId="0" applyNumberFormat="1" applyFont="1" applyFill="1" applyBorder="1" applyAlignment="1">
      <alignment horizontal="right" vertical="center"/>
    </xf>
    <xf numFmtId="3" fontId="19" fillId="0" borderId="28" xfId="0" applyNumberFormat="1" applyFont="1" applyFill="1" applyBorder="1" applyAlignment="1">
      <alignment horizontal="right" vertical="center"/>
    </xf>
    <xf numFmtId="3" fontId="19" fillId="0" borderId="31" xfId="0" applyNumberFormat="1" applyFont="1" applyFill="1" applyBorder="1" applyAlignment="1">
      <alignment horizontal="right" vertical="center"/>
    </xf>
    <xf numFmtId="3" fontId="19" fillId="0" borderId="26" xfId="0" applyNumberFormat="1" applyFont="1" applyFill="1" applyBorder="1" applyAlignment="1">
      <alignment horizontal="right" vertical="center" wrapText="1"/>
    </xf>
    <xf numFmtId="3" fontId="19" fillId="0" borderId="31" xfId="0" applyNumberFormat="1" applyFont="1" applyFill="1" applyBorder="1" applyAlignment="1">
      <alignment horizontal="right" vertical="center" wrapText="1"/>
    </xf>
    <xf numFmtId="3" fontId="19" fillId="0" borderId="81" xfId="0" applyNumberFormat="1" applyFont="1" applyFill="1" applyBorder="1" applyAlignment="1">
      <alignment horizontal="right" vertical="center" wrapText="1"/>
    </xf>
    <xf numFmtId="3" fontId="19" fillId="0" borderId="38" xfId="0" applyNumberFormat="1" applyFont="1" applyFill="1" applyBorder="1" applyAlignment="1">
      <alignment horizontal="right" vertical="center" wrapText="1"/>
    </xf>
    <xf numFmtId="3" fontId="19" fillId="0" borderId="67" xfId="0" applyNumberFormat="1" applyFont="1" applyFill="1" applyBorder="1" applyAlignment="1">
      <alignment horizontal="right" vertical="center" wrapText="1"/>
    </xf>
    <xf numFmtId="0" fontId="20" fillId="9" borderId="60" xfId="0" applyFont="1" applyFill="1" applyBorder="1" applyAlignment="1">
      <alignment vertical="center" wrapText="1"/>
    </xf>
    <xf numFmtId="0" fontId="16" fillId="0" borderId="0" xfId="0" applyFont="1" applyAlignment="1">
      <alignment wrapText="1"/>
    </xf>
    <xf numFmtId="0" fontId="14" fillId="0" borderId="0" xfId="0" applyFont="1" applyBorder="1" applyAlignment="1">
      <alignment vertical="center"/>
    </xf>
    <xf numFmtId="0" fontId="19" fillId="0" borderId="0" xfId="0" applyFont="1" applyBorder="1" applyAlignment="1">
      <alignment horizontal="justify" vertical="center" wrapText="1"/>
    </xf>
    <xf numFmtId="9" fontId="14" fillId="0" borderId="0" xfId="94" applyFont="1" applyBorder="1" applyAlignment="1">
      <alignment vertical="center"/>
    </xf>
    <xf numFmtId="0" fontId="19" fillId="0" borderId="0" xfId="0" applyFont="1" applyBorder="1"/>
    <xf numFmtId="0" fontId="19" fillId="0" borderId="0" xfId="0" applyFont="1" applyBorder="1" applyAlignment="1">
      <alignment wrapText="1"/>
    </xf>
    <xf numFmtId="9" fontId="11" fillId="0" borderId="0" xfId="94" applyFont="1" applyBorder="1" applyAlignment="1">
      <alignment vertical="center"/>
    </xf>
    <xf numFmtId="0" fontId="19" fillId="0" borderId="0" xfId="0" applyFont="1" applyBorder="1" applyAlignment="1">
      <alignment horizontal="left" vertical="center" wrapText="1"/>
    </xf>
    <xf numFmtId="9" fontId="14" fillId="0" borderId="1" xfId="94" applyFont="1" applyBorder="1" applyAlignment="1">
      <alignment vertical="center"/>
    </xf>
    <xf numFmtId="9" fontId="14" fillId="0" borderId="9" xfId="94" applyFont="1" applyBorder="1" applyAlignment="1">
      <alignment vertical="center"/>
    </xf>
    <xf numFmtId="9" fontId="11" fillId="0" borderId="45" xfId="94" applyFont="1" applyBorder="1" applyAlignment="1">
      <alignment vertical="center"/>
    </xf>
    <xf numFmtId="0" fontId="12" fillId="0" borderId="0" xfId="0" applyFont="1" applyBorder="1" applyAlignment="1">
      <alignment vertical="center"/>
    </xf>
    <xf numFmtId="0" fontId="30" fillId="0" borderId="0" xfId="0" applyFont="1" applyBorder="1" applyAlignment="1">
      <alignment vertical="center" wrapText="1"/>
    </xf>
    <xf numFmtId="0" fontId="19" fillId="0" borderId="0" xfId="0" applyFont="1" applyBorder="1" applyAlignment="1">
      <alignment vertical="center" wrapText="1"/>
    </xf>
    <xf numFmtId="0" fontId="18" fillId="0" borderId="35" xfId="0" applyFont="1" applyFill="1" applyBorder="1" applyAlignment="1">
      <alignment vertical="center" wrapText="1"/>
    </xf>
    <xf numFmtId="0" fontId="14" fillId="0" borderId="11" xfId="0" applyFont="1" applyBorder="1" applyAlignment="1">
      <alignment vertical="center" wrapText="1"/>
    </xf>
    <xf numFmtId="0" fontId="0" fillId="0" borderId="0" xfId="0" applyAlignment="1">
      <alignment horizontal="left"/>
    </xf>
    <xf numFmtId="0" fontId="3" fillId="0" borderId="40" xfId="0" applyFont="1" applyBorder="1" applyAlignment="1">
      <alignment horizontal="center" vertical="center"/>
    </xf>
    <xf numFmtId="3" fontId="20" fillId="0" borderId="1" xfId="0" quotePrefix="1" applyNumberFormat="1" applyFont="1" applyBorder="1" applyAlignment="1">
      <alignment horizontal="right" vertical="center" wrapText="1"/>
    </xf>
    <xf numFmtId="3" fontId="20" fillId="0" borderId="52"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3" fontId="20" fillId="0" borderId="18" xfId="0" quotePrefix="1" applyNumberFormat="1" applyFont="1" applyBorder="1" applyAlignment="1">
      <alignment horizontal="right" vertical="center" wrapText="1"/>
    </xf>
    <xf numFmtId="3" fontId="20" fillId="0" borderId="9" xfId="0" quotePrefix="1" applyNumberFormat="1" applyFont="1" applyBorder="1" applyAlignment="1">
      <alignment horizontal="right" vertical="center" wrapText="1"/>
    </xf>
    <xf numFmtId="3" fontId="20" fillId="0" borderId="9" xfId="0" applyNumberFormat="1" applyFont="1" applyBorder="1" applyAlignment="1">
      <alignment horizontal="right" vertical="center" wrapText="1"/>
    </xf>
    <xf numFmtId="3" fontId="20" fillId="0" borderId="17"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3" fontId="20" fillId="0" borderId="45" xfId="0" quotePrefix="1" applyNumberFormat="1" applyFont="1" applyBorder="1" applyAlignment="1">
      <alignment horizontal="right" vertical="center" wrapText="1"/>
    </xf>
    <xf numFmtId="0" fontId="18" fillId="3" borderId="36" xfId="0" applyFont="1" applyFill="1" applyBorder="1" applyAlignment="1">
      <alignment vertical="center" wrapText="1"/>
    </xf>
    <xf numFmtId="3" fontId="20" fillId="0" borderId="67" xfId="0" applyNumberFormat="1" applyFont="1" applyBorder="1" applyAlignment="1">
      <alignment horizontal="right" vertical="center" wrapText="1"/>
    </xf>
    <xf numFmtId="3" fontId="19" fillId="0" borderId="45" xfId="0" applyNumberFormat="1" applyFont="1" applyBorder="1" applyAlignment="1">
      <alignment horizontal="right" vertical="center" wrapText="1"/>
    </xf>
    <xf numFmtId="3" fontId="19" fillId="0" borderId="67" xfId="0" applyNumberFormat="1" applyFont="1" applyBorder="1" applyAlignment="1">
      <alignment horizontal="right" vertical="center" wrapText="1"/>
    </xf>
    <xf numFmtId="0" fontId="18" fillId="3" borderId="37"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0" fillId="0" borderId="50" xfId="0" applyBorder="1" applyAlignment="1">
      <alignment vertical="center"/>
    </xf>
    <xf numFmtId="0" fontId="14" fillId="0" borderId="25" xfId="0" applyFont="1" applyBorder="1" applyAlignment="1">
      <alignment vertical="center"/>
    </xf>
    <xf numFmtId="3" fontId="18" fillId="0" borderId="2"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20" fillId="3" borderId="59" xfId="0" quotePrefix="1" applyNumberFormat="1" applyFont="1" applyFill="1" applyBorder="1" applyAlignment="1">
      <alignment horizontal="right" vertical="center" wrapText="1"/>
    </xf>
    <xf numFmtId="3" fontId="20" fillId="0" borderId="59" xfId="0" quotePrefix="1" applyNumberFormat="1" applyFont="1" applyFill="1" applyBorder="1" applyAlignment="1">
      <alignment horizontal="right" vertical="center" wrapText="1"/>
    </xf>
    <xf numFmtId="3" fontId="20" fillId="3" borderId="59" xfId="0" applyNumberFormat="1" applyFont="1" applyFill="1" applyBorder="1" applyAlignment="1">
      <alignment horizontal="right" vertical="center" wrapText="1"/>
    </xf>
    <xf numFmtId="3" fontId="20" fillId="0" borderId="51" xfId="0" applyNumberFormat="1" applyFont="1" applyFill="1" applyBorder="1" applyAlignment="1">
      <alignment horizontal="right" vertical="center" wrapText="1"/>
    </xf>
    <xf numFmtId="3" fontId="20" fillId="0" borderId="50" xfId="0" applyNumberFormat="1" applyFont="1" applyFill="1" applyBorder="1" applyAlignment="1">
      <alignment horizontal="right" vertical="center" wrapText="1"/>
    </xf>
    <xf numFmtId="3" fontId="20" fillId="0" borderId="2" xfId="0" applyNumberFormat="1" applyFont="1" applyFill="1" applyBorder="1" applyAlignment="1">
      <alignment horizontal="right" vertical="center" wrapText="1"/>
    </xf>
    <xf numFmtId="0" fontId="18" fillId="3" borderId="2" xfId="0" applyFont="1" applyFill="1" applyBorder="1" applyAlignment="1">
      <alignment vertical="center" wrapText="1"/>
    </xf>
    <xf numFmtId="3" fontId="18" fillId="3" borderId="2" xfId="0" quotePrefix="1" applyNumberFormat="1" applyFont="1" applyFill="1" applyBorder="1" applyAlignment="1">
      <alignment horizontal="right" vertical="center" wrapText="1"/>
    </xf>
    <xf numFmtId="3" fontId="18" fillId="3" borderId="58" xfId="0" quotePrefix="1" applyNumberFormat="1" applyFont="1" applyFill="1" applyBorder="1" applyAlignment="1">
      <alignment horizontal="right" vertical="center" wrapText="1"/>
    </xf>
    <xf numFmtId="3" fontId="18" fillId="3" borderId="59" xfId="0" quotePrefix="1" applyNumberFormat="1" applyFont="1" applyFill="1" applyBorder="1" applyAlignment="1">
      <alignment horizontal="right" vertical="center" wrapText="1"/>
    </xf>
    <xf numFmtId="3" fontId="20" fillId="0" borderId="51" xfId="0" quotePrefix="1" applyNumberFormat="1" applyFont="1" applyFill="1" applyBorder="1" applyAlignment="1">
      <alignment horizontal="right" vertical="center" wrapText="1"/>
    </xf>
    <xf numFmtId="3" fontId="20" fillId="0" borderId="25" xfId="0" applyNumberFormat="1" applyFont="1" applyFill="1" applyBorder="1" applyAlignment="1">
      <alignment horizontal="right" vertical="center" wrapText="1"/>
    </xf>
    <xf numFmtId="3" fontId="20" fillId="0" borderId="58" xfId="0" applyNumberFormat="1" applyFont="1" applyFill="1" applyBorder="1" applyAlignment="1">
      <alignment horizontal="right" vertical="center" wrapText="1"/>
    </xf>
    <xf numFmtId="3" fontId="20" fillId="11" borderId="51" xfId="0" quotePrefix="1" applyNumberFormat="1" applyFont="1" applyFill="1" applyBorder="1" applyAlignment="1">
      <alignment horizontal="right" vertical="center" wrapText="1"/>
    </xf>
    <xf numFmtId="3" fontId="20" fillId="0" borderId="2" xfId="0" quotePrefix="1" applyNumberFormat="1" applyFont="1" applyFill="1" applyBorder="1" applyAlignment="1">
      <alignment horizontal="right" vertical="center" wrapText="1"/>
    </xf>
    <xf numFmtId="3" fontId="20" fillId="0" borderId="58" xfId="0" applyNumberFormat="1" applyFont="1" applyFill="1" applyBorder="1" applyAlignment="1">
      <alignment horizontal="right" vertical="center"/>
    </xf>
    <xf numFmtId="3" fontId="20" fillId="0" borderId="54" xfId="0" applyNumberFormat="1" applyFont="1" applyFill="1" applyBorder="1" applyAlignment="1">
      <alignment horizontal="right" vertical="center" wrapText="1"/>
    </xf>
    <xf numFmtId="3" fontId="21" fillId="0" borderId="2" xfId="0" applyNumberFormat="1" applyFont="1" applyBorder="1" applyAlignment="1">
      <alignment horizontal="right" vertical="center"/>
    </xf>
    <xf numFmtId="3" fontId="19" fillId="11" borderId="50" xfId="0" applyNumberFormat="1" applyFont="1" applyFill="1" applyBorder="1" applyAlignment="1">
      <alignment horizontal="right" vertical="center" wrapText="1"/>
    </xf>
    <xf numFmtId="3" fontId="19" fillId="11" borderId="51" xfId="0" applyNumberFormat="1" applyFont="1" applyFill="1" applyBorder="1" applyAlignment="1">
      <alignment horizontal="right" vertical="center" wrapText="1"/>
    </xf>
    <xf numFmtId="3" fontId="19" fillId="0" borderId="2" xfId="0" applyNumberFormat="1" applyFont="1" applyFill="1" applyBorder="1" applyAlignment="1">
      <alignment horizontal="right" vertical="center" wrapText="1"/>
    </xf>
    <xf numFmtId="3" fontId="19" fillId="0" borderId="54" xfId="0" applyNumberFormat="1" applyFont="1" applyFill="1" applyBorder="1" applyAlignment="1">
      <alignment horizontal="right" vertical="center" wrapText="1"/>
    </xf>
    <xf numFmtId="3" fontId="39" fillId="11" borderId="2" xfId="0" applyNumberFormat="1" applyFont="1" applyFill="1" applyBorder="1" applyAlignment="1">
      <alignment horizontal="right" vertical="center"/>
    </xf>
    <xf numFmtId="1" fontId="38" fillId="0" borderId="43" xfId="0" applyNumberFormat="1" applyFont="1" applyFill="1" applyBorder="1" applyAlignment="1">
      <alignment horizontal="right" vertical="center" wrapText="1"/>
    </xf>
    <xf numFmtId="1" fontId="38" fillId="0" borderId="19" xfId="0" applyNumberFormat="1" applyFont="1" applyFill="1" applyBorder="1" applyAlignment="1">
      <alignment horizontal="right" vertical="center" wrapText="1"/>
    </xf>
    <xf numFmtId="1" fontId="14" fillId="0" borderId="44" xfId="0" applyNumberFormat="1" applyFont="1" applyFill="1" applyBorder="1" applyAlignment="1">
      <alignment horizontal="right" vertical="center"/>
    </xf>
    <xf numFmtId="1" fontId="38" fillId="0" borderId="8" xfId="0" applyNumberFormat="1" applyFont="1" applyFill="1" applyBorder="1" applyAlignment="1">
      <alignment horizontal="right" vertical="center" wrapText="1"/>
    </xf>
    <xf numFmtId="1" fontId="38" fillId="0" borderId="9" xfId="0" applyNumberFormat="1" applyFont="1" applyFill="1" applyBorder="1" applyAlignment="1">
      <alignment horizontal="right" vertical="center" wrapText="1"/>
    </xf>
    <xf numFmtId="0" fontId="14" fillId="0" borderId="57" xfId="0" applyFont="1" applyFill="1" applyBorder="1" applyAlignment="1">
      <alignment horizontal="left" vertical="center" wrapText="1"/>
    </xf>
    <xf numFmtId="1" fontId="38" fillId="0" borderId="31" xfId="0" applyNumberFormat="1" applyFont="1" applyFill="1" applyBorder="1" applyAlignment="1">
      <alignment horizontal="right" vertical="center" wrapText="1"/>
    </xf>
    <xf numFmtId="0" fontId="0" fillId="0" borderId="0" xfId="0" applyAlignment="1">
      <alignment horizontal="left"/>
    </xf>
    <xf numFmtId="0" fontId="0" fillId="0" borderId="0" xfId="0" applyBorder="1" applyAlignment="1"/>
    <xf numFmtId="0" fontId="3" fillId="0" borderId="17"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xf>
    <xf numFmtId="0" fontId="14" fillId="0" borderId="1" xfId="0" applyFont="1" applyBorder="1" applyAlignment="1">
      <alignment vertical="top" wrapText="1"/>
    </xf>
    <xf numFmtId="0" fontId="0" fillId="0" borderId="66" xfId="0" applyBorder="1" applyAlignment="1">
      <alignment wrapText="1"/>
    </xf>
    <xf numFmtId="0" fontId="0" fillId="0" borderId="63" xfId="0" applyBorder="1" applyAlignment="1">
      <alignment wrapText="1"/>
    </xf>
    <xf numFmtId="0" fontId="19" fillId="0" borderId="1" xfId="0" applyFont="1" applyBorder="1" applyAlignment="1">
      <alignment vertical="top" wrapText="1"/>
    </xf>
    <xf numFmtId="0" fontId="14" fillId="0" borderId="4" xfId="0" applyFont="1" applyBorder="1" applyAlignment="1">
      <alignment vertical="top" wrapText="1"/>
    </xf>
    <xf numFmtId="0" fontId="14" fillId="0" borderId="9" xfId="0" applyFont="1" applyBorder="1" applyAlignment="1">
      <alignment vertical="top" wrapText="1"/>
    </xf>
    <xf numFmtId="0" fontId="0" fillId="0" borderId="65" xfId="0" applyBorder="1" applyAlignment="1">
      <alignment wrapText="1"/>
    </xf>
    <xf numFmtId="0" fontId="22" fillId="0" borderId="60" xfId="85" applyBorder="1"/>
    <xf numFmtId="3" fontId="14" fillId="0" borderId="4" xfId="0" applyNumberFormat="1" applyFont="1" applyFill="1" applyBorder="1" applyAlignment="1">
      <alignment vertical="top" wrapText="1"/>
    </xf>
    <xf numFmtId="3" fontId="14" fillId="0" borderId="1" xfId="0" applyNumberFormat="1" applyFont="1" applyFill="1" applyBorder="1" applyAlignment="1">
      <alignment vertical="top" wrapText="1"/>
    </xf>
    <xf numFmtId="3" fontId="14" fillId="0" borderId="1" xfId="0" applyNumberFormat="1" applyFont="1" applyBorder="1" applyAlignment="1">
      <alignment vertical="top" wrapText="1"/>
    </xf>
    <xf numFmtId="0" fontId="0" fillId="0" borderId="14" xfId="0" applyBorder="1"/>
    <xf numFmtId="0" fontId="0" fillId="0" borderId="59" xfId="0" applyBorder="1" applyAlignment="1">
      <alignment wrapText="1"/>
    </xf>
    <xf numFmtId="0" fontId="0" fillId="0" borderId="57" xfId="0" applyBorder="1" applyAlignment="1">
      <alignment wrapText="1"/>
    </xf>
    <xf numFmtId="3" fontId="14" fillId="0" borderId="61" xfId="0" applyNumberFormat="1" applyFont="1" applyFill="1" applyBorder="1" applyAlignment="1">
      <alignment vertical="top" wrapText="1"/>
    </xf>
    <xf numFmtId="0" fontId="14" fillId="0" borderId="18" xfId="0" applyFont="1" applyBorder="1" applyAlignment="1">
      <alignment vertical="center" wrapText="1"/>
    </xf>
    <xf numFmtId="0" fontId="40" fillId="0" borderId="18" xfId="0" applyFont="1" applyBorder="1" applyAlignment="1">
      <alignment horizontal="left" vertical="center" wrapText="1"/>
    </xf>
    <xf numFmtId="0" fontId="14" fillId="0" borderId="23" xfId="0" applyFont="1" applyBorder="1" applyAlignment="1">
      <alignment vertical="center" wrapText="1"/>
    </xf>
    <xf numFmtId="0" fontId="14" fillId="0" borderId="6" xfId="0" applyFont="1" applyBorder="1" applyAlignment="1">
      <alignment horizontal="left" vertical="top" wrapText="1"/>
    </xf>
    <xf numFmtId="0" fontId="14" fillId="0" borderId="1" xfId="0" applyFont="1" applyBorder="1" applyAlignment="1">
      <alignment vertical="center" wrapText="1"/>
    </xf>
    <xf numFmtId="0" fontId="40" fillId="0" borderId="1"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horizontal="left" vertical="top" wrapText="1"/>
    </xf>
    <xf numFmtId="0" fontId="14" fillId="0" borderId="19" xfId="0" applyFont="1" applyBorder="1" applyAlignment="1">
      <alignment wrapText="1"/>
    </xf>
    <xf numFmtId="0" fontId="14" fillId="0" borderId="47" xfId="0" applyFont="1" applyBorder="1" applyAlignment="1">
      <alignment wrapText="1"/>
    </xf>
    <xf numFmtId="0" fontId="0" fillId="0" borderId="14" xfId="0" applyBorder="1" applyAlignment="1">
      <alignment wrapText="1"/>
    </xf>
    <xf numFmtId="165" fontId="14" fillId="0" borderId="19" xfId="0" applyNumberFormat="1" applyFont="1" applyBorder="1" applyAlignment="1">
      <alignment wrapText="1"/>
    </xf>
    <xf numFmtId="165" fontId="14" fillId="0" borderId="64" xfId="0" applyNumberFormat="1" applyFont="1" applyBorder="1" applyAlignment="1">
      <alignment wrapText="1"/>
    </xf>
    <xf numFmtId="165" fontId="14" fillId="0" borderId="39" xfId="0" applyNumberFormat="1" applyFont="1" applyBorder="1" applyAlignment="1">
      <alignment wrapText="1"/>
    </xf>
    <xf numFmtId="0" fontId="14" fillId="0" borderId="43" xfId="0" applyFont="1" applyBorder="1" applyAlignment="1">
      <alignment horizontal="left" vertical="top" wrapText="1"/>
    </xf>
    <xf numFmtId="0" fontId="14" fillId="0" borderId="19" xfId="0" applyFont="1" applyBorder="1" applyAlignment="1">
      <alignment vertical="center" wrapText="1"/>
    </xf>
    <xf numFmtId="0" fontId="14" fillId="0" borderId="47" xfId="0" applyFont="1" applyBorder="1" applyAlignment="1">
      <alignment vertical="center" wrapText="1"/>
    </xf>
    <xf numFmtId="0" fontId="0" fillId="0" borderId="1" xfId="0" applyBorder="1" applyAlignment="1">
      <alignment horizontal="left" vertical="top" wrapText="1"/>
    </xf>
    <xf numFmtId="164" fontId="14" fillId="0" borderId="19" xfId="0" applyNumberFormat="1" applyFont="1" applyBorder="1" applyAlignment="1">
      <alignment wrapText="1"/>
    </xf>
    <xf numFmtId="164" fontId="14" fillId="0" borderId="64" xfId="0" applyNumberFormat="1" applyFont="1" applyBorder="1" applyAlignment="1">
      <alignment wrapText="1"/>
    </xf>
    <xf numFmtId="164" fontId="14" fillId="0" borderId="62" xfId="0" applyNumberFormat="1" applyFont="1" applyBorder="1" applyAlignment="1">
      <alignment wrapText="1"/>
    </xf>
    <xf numFmtId="0" fontId="0" fillId="0" borderId="19" xfId="0" applyBorder="1" applyAlignment="1">
      <alignment horizontal="left" vertical="top"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3" borderId="9" xfId="0" applyFont="1" applyFill="1" applyBorder="1" applyAlignment="1">
      <alignment vertical="center" wrapText="1"/>
    </xf>
    <xf numFmtId="166" fontId="14" fillId="0" borderId="4" xfId="94" applyNumberFormat="1" applyFont="1" applyFill="1" applyBorder="1" applyAlignment="1">
      <alignment vertical="center"/>
    </xf>
    <xf numFmtId="166" fontId="14" fillId="0" borderId="1" xfId="94" applyNumberFormat="1" applyFont="1" applyFill="1" applyBorder="1" applyAlignment="1">
      <alignment vertical="center"/>
    </xf>
    <xf numFmtId="9" fontId="14" fillId="0" borderId="5" xfId="94" applyFont="1" applyFill="1" applyBorder="1" applyAlignment="1">
      <alignment vertical="center"/>
    </xf>
    <xf numFmtId="9" fontId="14" fillId="0" borderId="7" xfId="94" applyFont="1" applyFill="1" applyBorder="1" applyAlignment="1">
      <alignment vertical="center"/>
    </xf>
    <xf numFmtId="166" fontId="14" fillId="0" borderId="3" xfId="94" applyNumberFormat="1" applyFont="1" applyFill="1" applyBorder="1" applyAlignment="1">
      <alignment vertical="center"/>
    </xf>
    <xf numFmtId="166" fontId="14" fillId="0" borderId="6" xfId="94" applyNumberFormat="1" applyFont="1" applyFill="1" applyBorder="1" applyAlignment="1">
      <alignment vertical="center"/>
    </xf>
    <xf numFmtId="166" fontId="14" fillId="0" borderId="8" xfId="94" applyNumberFormat="1" applyFont="1" applyFill="1" applyBorder="1" applyAlignment="1">
      <alignment vertical="center"/>
    </xf>
    <xf numFmtId="10" fontId="14" fillId="0" borderId="26" xfId="94" applyNumberFormat="1" applyFont="1" applyBorder="1" applyAlignment="1">
      <alignment vertical="center"/>
    </xf>
    <xf numFmtId="10" fontId="14" fillId="0" borderId="4" xfId="94" applyNumberFormat="1" applyFont="1" applyBorder="1" applyAlignment="1">
      <alignment vertical="center"/>
    </xf>
    <xf numFmtId="10" fontId="14" fillId="0" borderId="28" xfId="94" applyNumberFormat="1" applyFont="1" applyBorder="1" applyAlignment="1">
      <alignment vertical="center"/>
    </xf>
    <xf numFmtId="10" fontId="14" fillId="0" borderId="1" xfId="94" applyNumberFormat="1" applyFont="1" applyBorder="1" applyAlignment="1">
      <alignment vertical="center"/>
    </xf>
    <xf numFmtId="10" fontId="14" fillId="0" borderId="31" xfId="94" applyNumberFormat="1" applyFont="1" applyBorder="1" applyAlignment="1">
      <alignment vertical="center"/>
    </xf>
    <xf numFmtId="10" fontId="14" fillId="0" borderId="9" xfId="94" applyNumberFormat="1" applyFont="1" applyBorder="1" applyAlignment="1">
      <alignment vertical="center"/>
    </xf>
    <xf numFmtId="10" fontId="14" fillId="0" borderId="1" xfId="0" applyNumberFormat="1" applyFont="1" applyBorder="1"/>
    <xf numFmtId="10" fontId="14" fillId="0" borderId="9" xfId="0" applyNumberFormat="1" applyFont="1" applyBorder="1"/>
    <xf numFmtId="10" fontId="14" fillId="0" borderId="4" xfId="0" applyNumberFormat="1" applyFont="1" applyBorder="1" applyAlignment="1">
      <alignment vertical="center"/>
    </xf>
    <xf numFmtId="3" fontId="39" fillId="0" borderId="45" xfId="0" applyNumberFormat="1" applyFont="1" applyFill="1" applyBorder="1" applyAlignment="1">
      <alignment horizontal="right" vertical="center"/>
    </xf>
    <xf numFmtId="0" fontId="11" fillId="4" borderId="35" xfId="0" applyFont="1" applyFill="1" applyBorder="1" applyAlignment="1">
      <alignment vertical="center" wrapText="1"/>
    </xf>
    <xf numFmtId="0" fontId="14" fillId="4" borderId="11" xfId="0" applyFont="1" applyFill="1" applyBorder="1" applyAlignment="1">
      <alignment vertical="center"/>
    </xf>
    <xf numFmtId="0" fontId="14" fillId="4" borderId="56" xfId="0" applyFont="1" applyFill="1" applyBorder="1" applyAlignment="1">
      <alignment vertical="center"/>
    </xf>
    <xf numFmtId="0" fontId="18" fillId="7" borderId="35" xfId="0" applyFont="1" applyFill="1" applyBorder="1" applyAlignment="1">
      <alignment vertical="center" wrapText="1"/>
    </xf>
    <xf numFmtId="0" fontId="14" fillId="7" borderId="0" xfId="0" applyFont="1" applyFill="1" applyAlignment="1">
      <alignment vertical="center" wrapText="1"/>
    </xf>
    <xf numFmtId="0" fontId="18" fillId="7" borderId="36" xfId="0" applyFont="1" applyFill="1" applyBorder="1" applyAlignment="1">
      <alignment vertical="center" wrapText="1"/>
    </xf>
    <xf numFmtId="0" fontId="18" fillId="7" borderId="37" xfId="0" applyFont="1" applyFill="1" applyBorder="1" applyAlignment="1">
      <alignment vertical="center" wrapText="1"/>
    </xf>
    <xf numFmtId="0" fontId="18" fillId="4" borderId="35" xfId="0" applyFont="1" applyFill="1" applyBorder="1" applyAlignment="1">
      <alignment vertical="center" wrapText="1"/>
    </xf>
    <xf numFmtId="0" fontId="14" fillId="4" borderId="0" xfId="0" applyFont="1" applyFill="1" applyAlignment="1">
      <alignment vertical="center"/>
    </xf>
    <xf numFmtId="0" fontId="18" fillId="4" borderId="36" xfId="0" applyFont="1" applyFill="1" applyBorder="1" applyAlignment="1">
      <alignment vertical="center" wrapText="1"/>
    </xf>
    <xf numFmtId="0" fontId="18" fillId="4" borderId="37" xfId="0" applyFont="1" applyFill="1" applyBorder="1" applyAlignment="1">
      <alignment vertical="center" wrapText="1"/>
    </xf>
    <xf numFmtId="3" fontId="18" fillId="11" borderId="81" xfId="0" applyNumberFormat="1" applyFont="1" applyFill="1" applyBorder="1" applyAlignment="1">
      <alignment horizontal="right" vertical="center" wrapText="1"/>
    </xf>
    <xf numFmtId="3" fontId="18" fillId="11" borderId="76" xfId="0" applyNumberFormat="1" applyFont="1" applyFill="1" applyBorder="1" applyAlignment="1">
      <alignment horizontal="right" vertical="center" wrapText="1"/>
    </xf>
    <xf numFmtId="3" fontId="18" fillId="11" borderId="38" xfId="0" applyNumberFormat="1" applyFont="1" applyFill="1" applyBorder="1" applyAlignment="1">
      <alignment horizontal="right" vertical="center" wrapText="1"/>
    </xf>
    <xf numFmtId="3" fontId="18" fillId="11" borderId="23" xfId="0" applyNumberFormat="1" applyFont="1" applyFill="1" applyBorder="1" applyAlignment="1">
      <alignment horizontal="right" vertical="center" wrapText="1"/>
    </xf>
    <xf numFmtId="3" fontId="18" fillId="11" borderId="79" xfId="0" applyNumberFormat="1" applyFont="1" applyFill="1" applyBorder="1" applyAlignment="1">
      <alignment horizontal="right" vertical="center" wrapText="1"/>
    </xf>
    <xf numFmtId="3" fontId="20" fillId="11" borderId="38" xfId="0" applyNumberFormat="1" applyFont="1" applyFill="1" applyBorder="1" applyAlignment="1">
      <alignment horizontal="right" vertical="center" wrapText="1"/>
    </xf>
    <xf numFmtId="3" fontId="20" fillId="11" borderId="23" xfId="0" applyNumberFormat="1" applyFont="1" applyFill="1" applyBorder="1" applyAlignment="1">
      <alignment horizontal="right" vertical="center" wrapText="1"/>
    </xf>
    <xf numFmtId="3" fontId="20" fillId="11" borderId="28" xfId="0" applyNumberFormat="1" applyFont="1" applyFill="1" applyBorder="1" applyAlignment="1">
      <alignment horizontal="right" vertical="center"/>
    </xf>
    <xf numFmtId="3" fontId="20" fillId="11" borderId="7" xfId="0" applyNumberFormat="1" applyFont="1" applyFill="1" applyBorder="1" applyAlignment="1">
      <alignment horizontal="right" vertical="center"/>
    </xf>
    <xf numFmtId="3" fontId="20" fillId="11" borderId="28" xfId="0" quotePrefix="1" applyNumberFormat="1" applyFont="1" applyFill="1" applyBorder="1" applyAlignment="1">
      <alignment horizontal="right" vertical="center" wrapText="1"/>
    </xf>
    <xf numFmtId="3" fontId="20" fillId="11" borderId="7" xfId="0" quotePrefix="1" applyNumberFormat="1" applyFont="1" applyFill="1" applyBorder="1" applyAlignment="1">
      <alignment horizontal="right" vertical="center" wrapText="1"/>
    </xf>
    <xf numFmtId="3" fontId="20" fillId="12" borderId="18" xfId="0" applyNumberFormat="1" applyFont="1" applyFill="1" applyBorder="1" applyAlignment="1">
      <alignment horizontal="right" vertical="center"/>
    </xf>
    <xf numFmtId="3" fontId="20" fillId="12" borderId="38" xfId="0" applyNumberFormat="1" applyFont="1" applyFill="1" applyBorder="1" applyAlignment="1">
      <alignment horizontal="right" vertical="center"/>
    </xf>
    <xf numFmtId="3" fontId="20" fillId="12" borderId="79" xfId="0" applyNumberFormat="1" applyFont="1" applyFill="1" applyBorder="1" applyAlignment="1">
      <alignment horizontal="right" vertical="center"/>
    </xf>
    <xf numFmtId="3" fontId="20" fillId="12" borderId="58" xfId="0" applyNumberFormat="1" applyFont="1" applyFill="1" applyBorder="1" applyAlignment="1">
      <alignment horizontal="right" vertical="center"/>
    </xf>
    <xf numFmtId="3" fontId="18" fillId="12" borderId="18" xfId="0" applyNumberFormat="1" applyFont="1" applyFill="1" applyBorder="1" applyAlignment="1">
      <alignment horizontal="right" vertical="center" wrapText="1"/>
    </xf>
    <xf numFmtId="3" fontId="20" fillId="12" borderId="58" xfId="0" applyNumberFormat="1" applyFont="1" applyFill="1" applyBorder="1" applyAlignment="1">
      <alignment horizontal="right" vertical="center" wrapText="1"/>
    </xf>
    <xf numFmtId="3" fontId="20" fillId="12" borderId="18" xfId="0" quotePrefix="1" applyNumberFormat="1" applyFont="1" applyFill="1" applyBorder="1" applyAlignment="1">
      <alignment horizontal="right" vertical="center" wrapText="1"/>
    </xf>
    <xf numFmtId="3" fontId="20" fillId="12" borderId="1" xfId="0" applyNumberFormat="1" applyFont="1" applyFill="1" applyBorder="1" applyAlignment="1">
      <alignment horizontal="right" vertical="center" wrapText="1"/>
    </xf>
    <xf numFmtId="3" fontId="20" fillId="12" borderId="59" xfId="0" applyNumberFormat="1" applyFont="1" applyFill="1" applyBorder="1" applyAlignment="1">
      <alignment horizontal="right" vertical="center" wrapText="1"/>
    </xf>
    <xf numFmtId="3" fontId="20" fillId="12" borderId="58" xfId="0" quotePrefix="1" applyNumberFormat="1" applyFont="1" applyFill="1" applyBorder="1" applyAlignment="1">
      <alignment horizontal="right" vertical="center" wrapText="1"/>
    </xf>
    <xf numFmtId="3" fontId="20" fillId="12" borderId="1" xfId="0" applyNumberFormat="1" applyFont="1" applyFill="1" applyBorder="1" applyAlignment="1">
      <alignment horizontal="right" vertical="center"/>
    </xf>
    <xf numFmtId="3" fontId="20" fillId="12" borderId="59" xfId="0" applyNumberFormat="1" applyFont="1" applyFill="1" applyBorder="1" applyAlignment="1">
      <alignment horizontal="right" vertical="center"/>
    </xf>
    <xf numFmtId="3" fontId="20" fillId="12" borderId="1" xfId="0" quotePrefix="1" applyNumberFormat="1" applyFont="1" applyFill="1" applyBorder="1" applyAlignment="1">
      <alignment horizontal="right" vertical="center" wrapText="1"/>
    </xf>
    <xf numFmtId="3" fontId="20" fillId="12" borderId="59" xfId="0" quotePrefix="1" applyNumberFormat="1" applyFont="1" applyFill="1" applyBorder="1" applyAlignment="1">
      <alignment horizontal="right" vertical="center" wrapText="1"/>
    </xf>
    <xf numFmtId="3" fontId="20" fillId="12" borderId="9" xfId="0" applyNumberFormat="1" applyFont="1" applyFill="1" applyBorder="1" applyAlignment="1">
      <alignment horizontal="right" vertical="center"/>
    </xf>
    <xf numFmtId="3" fontId="20" fillId="12" borderId="51" xfId="0" applyNumberFormat="1" applyFont="1" applyFill="1" applyBorder="1" applyAlignment="1">
      <alignment horizontal="right" vertical="center"/>
    </xf>
    <xf numFmtId="3" fontId="20" fillId="12" borderId="65" xfId="0" applyNumberFormat="1" applyFont="1" applyFill="1" applyBorder="1" applyAlignment="1">
      <alignment horizontal="right" vertical="center"/>
    </xf>
    <xf numFmtId="3" fontId="20" fillId="12" borderId="7" xfId="0" applyNumberFormat="1" applyFont="1" applyFill="1" applyBorder="1" applyAlignment="1">
      <alignment horizontal="right" vertical="center" wrapText="1"/>
    </xf>
    <xf numFmtId="3" fontId="20" fillId="12" borderId="7" xfId="0" quotePrefix="1" applyNumberFormat="1" applyFont="1" applyFill="1" applyBorder="1" applyAlignment="1">
      <alignment horizontal="right" vertical="center" wrapText="1"/>
    </xf>
    <xf numFmtId="3" fontId="18" fillId="12" borderId="4" xfId="0" quotePrefix="1" applyNumberFormat="1" applyFont="1" applyFill="1" applyBorder="1" applyAlignment="1">
      <alignment horizontal="right" vertical="center" wrapText="1"/>
    </xf>
    <xf numFmtId="3" fontId="20" fillId="12" borderId="50" xfId="0" quotePrefix="1" applyNumberFormat="1" applyFont="1" applyFill="1" applyBorder="1" applyAlignment="1">
      <alignment horizontal="right" vertical="center" wrapText="1"/>
    </xf>
    <xf numFmtId="3" fontId="20" fillId="12" borderId="5" xfId="0" applyNumberFormat="1" applyFont="1" applyFill="1" applyBorder="1" applyAlignment="1">
      <alignment horizontal="right" vertical="center" wrapText="1"/>
    </xf>
    <xf numFmtId="3" fontId="20" fillId="12" borderId="4" xfId="0" applyNumberFormat="1" applyFont="1" applyFill="1" applyBorder="1" applyAlignment="1">
      <alignment horizontal="right" vertical="center" wrapText="1"/>
    </xf>
    <xf numFmtId="3" fontId="18" fillId="12" borderId="5" xfId="0" quotePrefix="1" applyNumberFormat="1" applyFont="1" applyFill="1" applyBorder="1" applyAlignment="1">
      <alignment horizontal="right" vertical="center" wrapText="1"/>
    </xf>
    <xf numFmtId="3" fontId="20" fillId="12" borderId="9" xfId="0" quotePrefix="1" applyNumberFormat="1" applyFont="1" applyFill="1" applyBorder="1" applyAlignment="1">
      <alignment horizontal="right" vertical="center" wrapText="1"/>
    </xf>
    <xf numFmtId="3" fontId="20" fillId="12" borderId="51" xfId="0" quotePrefix="1" applyNumberFormat="1" applyFont="1" applyFill="1" applyBorder="1" applyAlignment="1">
      <alignment horizontal="right" vertical="center" wrapText="1"/>
    </xf>
    <xf numFmtId="3" fontId="18" fillId="12" borderId="1" xfId="0" quotePrefix="1" applyNumberFormat="1" applyFont="1" applyFill="1" applyBorder="1" applyAlignment="1">
      <alignment horizontal="right" vertical="center" wrapText="1"/>
    </xf>
    <xf numFmtId="3" fontId="20" fillId="12" borderId="18" xfId="0" applyNumberFormat="1" applyFont="1" applyFill="1" applyBorder="1" applyAlignment="1">
      <alignment horizontal="right" vertical="center" wrapText="1"/>
    </xf>
    <xf numFmtId="3" fontId="18" fillId="12" borderId="45" xfId="0" quotePrefix="1" applyNumberFormat="1" applyFont="1" applyFill="1" applyBorder="1" applyAlignment="1">
      <alignment horizontal="right" vertical="center" wrapText="1"/>
    </xf>
    <xf numFmtId="3" fontId="20" fillId="12" borderId="63" xfId="0" applyNumberFormat="1" applyFont="1" applyFill="1" applyBorder="1" applyAlignment="1">
      <alignment horizontal="right" vertical="center"/>
    </xf>
    <xf numFmtId="3" fontId="20" fillId="12" borderId="28" xfId="0" applyNumberFormat="1" applyFont="1" applyFill="1" applyBorder="1" applyAlignment="1">
      <alignment horizontal="right" vertical="center"/>
    </xf>
    <xf numFmtId="3" fontId="20" fillId="12" borderId="7" xfId="0" applyNumberFormat="1" applyFont="1" applyFill="1" applyBorder="1" applyAlignment="1">
      <alignment horizontal="right" vertical="center"/>
    </xf>
    <xf numFmtId="0" fontId="0" fillId="0" borderId="0" xfId="0" applyFill="1"/>
    <xf numFmtId="3" fontId="19" fillId="0" borderId="4"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wrapText="1"/>
    </xf>
    <xf numFmtId="3" fontId="21" fillId="12" borderId="45" xfId="0" applyNumberFormat="1" applyFont="1" applyFill="1" applyBorder="1" applyAlignment="1">
      <alignment horizontal="right" vertical="center"/>
    </xf>
    <xf numFmtId="3" fontId="20" fillId="12" borderId="50" xfId="0" applyNumberFormat="1" applyFont="1" applyFill="1" applyBorder="1" applyAlignment="1">
      <alignment horizontal="right" vertical="center" wrapText="1"/>
    </xf>
    <xf numFmtId="0" fontId="3" fillId="0" borderId="75" xfId="0" applyFont="1" applyBorder="1" applyAlignment="1">
      <alignment horizontal="center" vertical="center" wrapText="1"/>
    </xf>
    <xf numFmtId="0" fontId="3" fillId="0" borderId="45" xfId="0" applyFont="1" applyBorder="1" applyAlignment="1">
      <alignment horizontal="center" vertical="center" wrapText="1"/>
    </xf>
    <xf numFmtId="167" fontId="14" fillId="0" borderId="1" xfId="95" applyNumberFormat="1" applyFont="1" applyFill="1" applyBorder="1" applyAlignment="1">
      <alignment vertical="top" wrapText="1"/>
    </xf>
    <xf numFmtId="0" fontId="22" fillId="0" borderId="59" xfId="85" applyBorder="1"/>
    <xf numFmtId="0" fontId="3" fillId="0" borderId="7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14" xfId="0" applyFont="1" applyBorder="1" applyAlignment="1">
      <alignment horizontal="center" vertical="center" wrapText="1"/>
    </xf>
    <xf numFmtId="3" fontId="14" fillId="0" borderId="38" xfId="0" applyNumberFormat="1" applyFont="1" applyFill="1" applyBorder="1" applyAlignment="1">
      <alignment vertical="top" wrapText="1"/>
    </xf>
    <xf numFmtId="0" fontId="0" fillId="0" borderId="3" xfId="0" applyBorder="1" applyAlignment="1">
      <alignment wrapText="1"/>
    </xf>
    <xf numFmtId="3" fontId="14" fillId="0" borderId="5" xfId="0" applyNumberFormat="1" applyFont="1" applyFill="1" applyBorder="1" applyAlignment="1">
      <alignment vertical="top" wrapText="1"/>
    </xf>
    <xf numFmtId="0" fontId="0" fillId="0" borderId="6" xfId="0" applyBorder="1" applyAlignment="1">
      <alignment wrapText="1"/>
    </xf>
    <xf numFmtId="0" fontId="14" fillId="0" borderId="6" xfId="0" applyFont="1" applyBorder="1" applyAlignment="1">
      <alignment vertical="top" wrapText="1"/>
    </xf>
    <xf numFmtId="3" fontId="14" fillId="0" borderId="7" xfId="0" applyNumberFormat="1" applyFont="1" applyFill="1" applyBorder="1" applyAlignment="1">
      <alignment vertical="top" wrapText="1"/>
    </xf>
    <xf numFmtId="3" fontId="0" fillId="0" borderId="0" xfId="0" applyNumberFormat="1" applyBorder="1" applyAlignment="1">
      <alignment vertical="top"/>
    </xf>
    <xf numFmtId="3" fontId="14" fillId="0" borderId="3" xfId="0" applyNumberFormat="1" applyFont="1" applyFill="1" applyBorder="1" applyAlignment="1">
      <alignment vertical="top" wrapText="1"/>
    </xf>
    <xf numFmtId="0" fontId="0" fillId="0" borderId="55" xfId="0" applyBorder="1"/>
    <xf numFmtId="0" fontId="22" fillId="0" borderId="14" xfId="85" applyBorder="1"/>
    <xf numFmtId="0" fontId="0" fillId="0" borderId="15" xfId="0" applyBorder="1"/>
    <xf numFmtId="0" fontId="14" fillId="0" borderId="29" xfId="0" applyFont="1" applyBorder="1" applyAlignment="1">
      <alignment vertical="top" wrapText="1"/>
    </xf>
    <xf numFmtId="3" fontId="14" fillId="0" borderId="6" xfId="0" applyNumberFormat="1" applyFont="1" applyFill="1" applyBorder="1" applyAlignment="1">
      <alignment vertical="top" wrapText="1"/>
    </xf>
    <xf numFmtId="10" fontId="14" fillId="0" borderId="18" xfId="0" applyNumberFormat="1" applyFont="1" applyBorder="1"/>
    <xf numFmtId="0" fontId="14" fillId="0" borderId="1" xfId="0" applyFont="1" applyBorder="1"/>
    <xf numFmtId="10" fontId="14" fillId="0" borderId="19" xfId="0" applyNumberFormat="1" applyFont="1" applyBorder="1"/>
    <xf numFmtId="0" fontId="0" fillId="0" borderId="0" xfId="0" applyAlignment="1">
      <alignment horizontal="left"/>
    </xf>
    <xf numFmtId="0" fontId="34"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0" xfId="0" applyBorder="1" applyAlignment="1"/>
    <xf numFmtId="0" fontId="0" fillId="0" borderId="49"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4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59" xfId="0" applyBorder="1" applyAlignment="1">
      <alignment horizont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0" xfId="0" applyFont="1" applyBorder="1" applyAlignment="1">
      <alignment wrapText="1"/>
    </xf>
    <xf numFmtId="0" fontId="3" fillId="0" borderId="33" xfId="0" applyFont="1" applyBorder="1" applyAlignment="1">
      <alignment horizontal="center" vertical="center" wrapText="1"/>
    </xf>
    <xf numFmtId="0" fontId="3" fillId="0" borderId="62" xfId="0" applyFont="1" applyBorder="1" applyAlignment="1"/>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49" xfId="0" applyBorder="1" applyAlignment="1">
      <alignment horizontal="center" vertical="center"/>
    </xf>
    <xf numFmtId="0" fontId="0" fillId="0" borderId="54" xfId="0" applyFont="1" applyBorder="1" applyAlignment="1"/>
    <xf numFmtId="0" fontId="3" fillId="0" borderId="41" xfId="0" applyFont="1" applyBorder="1" applyAlignment="1"/>
    <xf numFmtId="0" fontId="3" fillId="0" borderId="54" xfId="0" applyFont="1" applyBorder="1" applyAlignment="1"/>
    <xf numFmtId="0" fontId="3" fillId="0" borderId="51" xfId="0" applyFont="1" applyBorder="1" applyAlignment="1">
      <alignment wrapText="1"/>
    </xf>
    <xf numFmtId="0" fontId="3" fillId="0" borderId="34" xfId="0" applyFont="1" applyBorder="1" applyAlignment="1"/>
    <xf numFmtId="0" fontId="0" fillId="0" borderId="54" xfId="0" applyBorder="1" applyAlignment="1"/>
    <xf numFmtId="0" fontId="3" fillId="0" borderId="20"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4" fillId="0" borderId="13" xfId="0" applyFont="1" applyBorder="1" applyAlignment="1">
      <alignment horizontal="left" vertical="center"/>
    </xf>
    <xf numFmtId="0" fontId="14" fillId="0" borderId="55" xfId="0" applyFont="1" applyBorder="1" applyAlignment="1">
      <alignment horizontal="left" vertical="center"/>
    </xf>
    <xf numFmtId="0" fontId="14" fillId="0" borderId="14" xfId="0" applyFont="1" applyBorder="1" applyAlignment="1">
      <alignment horizontal="left" vertical="center"/>
    </xf>
    <xf numFmtId="0" fontId="14" fillId="0" borderId="57"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4" xfId="0" applyFont="1" applyBorder="1" applyAlignment="1">
      <alignment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5" xfId="0" applyFont="1" applyBorder="1" applyAlignment="1">
      <alignment horizontal="center"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4" xfId="0" applyFont="1" applyBorder="1" applyAlignment="1">
      <alignment horizontal="left" vertical="center"/>
    </xf>
    <xf numFmtId="0" fontId="0" fillId="0" borderId="0" xfId="0" applyBorder="1" applyAlignment="1">
      <alignment horizontal="center"/>
    </xf>
    <xf numFmtId="0" fontId="14" fillId="0" borderId="50"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xf numFmtId="0" fontId="14" fillId="0" borderId="51"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3" fillId="0" borderId="36"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4"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8" xfId="0" applyFont="1" applyBorder="1" applyAlignment="1">
      <alignment horizontal="left" vertical="center" wrapText="1"/>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6" xfId="0" applyFont="1" applyBorder="1" applyAlignment="1">
      <alignment horizontal="left" vertical="center" wrapText="1"/>
    </xf>
    <xf numFmtId="0" fontId="20" fillId="0" borderId="60" xfId="0" applyFont="1" applyBorder="1" applyAlignment="1">
      <alignment horizontal="left"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6" xfId="0" applyFont="1" applyBorder="1" applyAlignment="1">
      <alignment horizontal="left" vertical="center" wrapText="1"/>
    </xf>
    <xf numFmtId="0" fontId="0" fillId="0" borderId="42" xfId="0" applyBorder="1" applyAlignment="1">
      <alignment horizontal="left"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vertical="center"/>
    </xf>
    <xf numFmtId="0" fontId="18" fillId="0" borderId="49" xfId="0" applyFont="1" applyBorder="1" applyAlignment="1">
      <alignment horizontal="left" vertical="center" wrapText="1"/>
    </xf>
    <xf numFmtId="0" fontId="18" fillId="0" borderId="35" xfId="0" applyFont="1" applyFill="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56" xfId="0" applyFont="1" applyBorder="1" applyAlignment="1">
      <alignment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4"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2" xfId="0" applyFont="1" applyBorder="1" applyAlignment="1">
      <alignment horizontal="center" vertical="center" wrapText="1"/>
    </xf>
    <xf numFmtId="0" fontId="3" fillId="0" borderId="78"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2" fillId="0" borderId="35"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6"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4" xfId="0" applyFont="1" applyBorder="1" applyAlignment="1">
      <alignment horizontal="center" vertical="center" wrapText="1"/>
    </xf>
    <xf numFmtId="0" fontId="3" fillId="0" borderId="8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5" xfId="0" applyFont="1" applyBorder="1" applyAlignment="1">
      <alignment horizontal="center" vertical="center" wrapText="1"/>
    </xf>
    <xf numFmtId="0" fontId="12" fillId="3" borderId="36" xfId="0" applyFont="1" applyFill="1" applyBorder="1" applyAlignment="1">
      <alignment horizontal="center" vertical="center" wrapText="1"/>
    </xf>
    <xf numFmtId="0" fontId="12" fillId="0" borderId="81" xfId="0" applyFont="1" applyBorder="1" applyAlignment="1">
      <alignment horizontal="center" vertical="center" wrapText="1"/>
    </xf>
    <xf numFmtId="0" fontId="16" fillId="0" borderId="1" xfId="0" applyFont="1" applyBorder="1" applyAlignment="1">
      <alignment horizontal="center"/>
    </xf>
  </cellXfs>
  <cellStyles count="96">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Komma" xfId="95" builtinId="3"/>
    <cellStyle name="Procent" xfId="94" builtinId="5"/>
    <cellStyle name="Standaard" xfId="0" builtinId="0"/>
  </cellStyles>
  <dxfs count="179">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Frateur, T. (Thomas)" id="{93FB1493-147E-4B09-B654-A4E61267FA49}" userId="S::thomas.frateur@tno.nl::0f82264a-da49-415d-8113-10f783120bc3" providerId="AD"/>
</personList>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22-09-09T14:33:32.02" personId="{93FB1493-147E-4B09-B654-A4E61267FA49}" id="{B0A5F32B-9F8B-414B-9AB2-BE37C87506FB}">
    <text>Wachten op KEV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thebalancesmb.com/what-is-bonus-depreciation-398144" TargetMode="External"/><Relationship Id="rId13" Type="http://schemas.openxmlformats.org/officeDocument/2006/relationships/hyperlink" Target="https://www.acea.be/uploads/news_documents/ACEA_Tax_Guide_2018.pdf" TargetMode="External"/><Relationship Id="rId18" Type="http://schemas.openxmlformats.org/officeDocument/2006/relationships/hyperlink" Target="https://transport.ec.europa.eu/system/files/2022-03/SWD_2022_33.pdf" TargetMode="External"/><Relationship Id="rId3" Type="http://schemas.openxmlformats.org/officeDocument/2006/relationships/hyperlink" Target="https://ec.europa.eu/info/sites/info/files/file_import/better-regulation-toolbox-18_en_0.pdf" TargetMode="External"/><Relationship Id="rId21" Type="http://schemas.openxmlformats.org/officeDocument/2006/relationships/printerSettings" Target="../printerSettings/printerSettings6.bin"/><Relationship Id="rId7" Type="http://schemas.openxmlformats.org/officeDocument/2006/relationships/hyperlink" Target="https://www.acea.be/uploads/publications/EV_incentives_overview_2018_v2.pdf" TargetMode="External"/><Relationship Id="rId12" Type="http://schemas.openxmlformats.org/officeDocument/2006/relationships/hyperlink" Target="https://www.eea.europa.eu/themes/transport/vehicles-taxation/appropriate-taxes-and-incentives-do" TargetMode="External"/><Relationship Id="rId17" Type="http://schemas.openxmlformats.org/officeDocument/2006/relationships/hyperlink" Target="https://op.europa.eu/en/publication-detail/-/publication/fd62065c-7a0b-11ea-b75f-01aa75ed71a1" TargetMode="External"/><Relationship Id="rId2" Type="http://schemas.openxmlformats.org/officeDocument/2006/relationships/hyperlink" Target="https://eur-lex.europa.eu/legal-content/EN/TXT/?uri=COM:2017:0652:FIN" TargetMode="External"/><Relationship Id="rId16" Type="http://schemas.openxmlformats.org/officeDocument/2006/relationships/hyperlink" Target="https://ec.europa.eu/transport/facts-fundings/statistics/pocketbook-2018_en" TargetMode="External"/><Relationship Id="rId20" Type="http://schemas.openxmlformats.org/officeDocument/2006/relationships/hyperlink" Target="https://ec.europa.eu/growth/tools-databases/mandates/index.cfm?fuseaction=refSearch.search" TargetMode="External"/><Relationship Id="rId1" Type="http://schemas.openxmlformats.org/officeDocument/2006/relationships/hyperlink" Target="https://publications.europa.eu/en/publication-detail/-/publication/d80ea8e8-c559-11e7-9b01-01aa75ed71a1" TargetMode="External"/><Relationship Id="rId6" Type="http://schemas.openxmlformats.org/officeDocument/2006/relationships/hyperlink" Target="http://icvue.eu/download?file=6" TargetMode="External"/><Relationship Id="rId11" Type="http://schemas.openxmlformats.org/officeDocument/2006/relationships/hyperlink" Target="https://www.parkers.co.uk/company-cars/what-is-bik/" TargetMode="External"/><Relationship Id="rId5" Type="http://schemas.openxmlformats.org/officeDocument/2006/relationships/hyperlink" Target="https://www.bdo.be/en-gb/news/2016/vat-deduction-on-company-cars-three-calculation-m" TargetMode="External"/><Relationship Id="rId15" Type="http://schemas.openxmlformats.org/officeDocument/2006/relationships/hyperlink" Target="https://ec.europa.eu/eurostat/web/products-manuals-and-guidelines/-/KS-RA-10-028" TargetMode="External"/><Relationship Id="rId10" Type="http://schemas.openxmlformats.org/officeDocument/2006/relationships/hyperlink" Target="https://assets.publishing.service.gov.uk/government/uploads/system/uploads/attachment_data/file/709655/ultra-low-emission-vehicles-tax-benefits.pdf" TargetMode="External"/><Relationship Id="rId19" Type="http://schemas.openxmlformats.org/officeDocument/2006/relationships/hyperlink" Target="https://eur-lex.europa.eu/legal-content/en/TXT/?uri=CELEX%3A52021PC0559" TargetMode="External"/><Relationship Id="rId4" Type="http://schemas.openxmlformats.org/officeDocument/2006/relationships/hyperlink" Target="https://www.acea.be/uploads/publications/ACEA_position_paper-Action_plan_Alternative_fuels_infrastructure.pdf" TargetMode="External"/><Relationship Id="rId9" Type="http://schemas.openxmlformats.org/officeDocument/2006/relationships/hyperlink" Target="https://www.goultralow.com/company-cars-and-fleet-vehicles/tax-benefits/" TargetMode="External"/><Relationship Id="rId14" Type="http://schemas.openxmlformats.org/officeDocument/2006/relationships/hyperlink" Target="https://acm.eionet.europa.eu/reports/docs/EIONET_Rep_ETCACM_2018_1_Vehicle_Taxes.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pbl.nl/sites/default/files/downloads/pbl-2021-beleidsoverzicht-en-factsheets-beleidsinstrumenten-4708.pdf" TargetMode="External"/><Relationship Id="rId13" Type="http://schemas.openxmlformats.org/officeDocument/2006/relationships/hyperlink" Target="https://www.pbl.nl/sites/default/files/downloads/pbl-2021-beleidsoverzicht-en-factsheets-beleidsinstrumenten-4708.pdf" TargetMode="External"/><Relationship Id="rId18" Type="http://schemas.openxmlformats.org/officeDocument/2006/relationships/hyperlink" Target="https://www.rvo.nl/subsidies-financiering/walstroom-zeeschepen" TargetMode="External"/><Relationship Id="rId3" Type="http://schemas.openxmlformats.org/officeDocument/2006/relationships/hyperlink" Target="https://www.eerstekamer.nl/nonav/overig/20220623/rapportage_energie_voor_vervoer_in/document" TargetMode="External"/><Relationship Id="rId7" Type="http://schemas.openxmlformats.org/officeDocument/2006/relationships/hyperlink" Target="https://www.pbl.nl/sites/default/files/downloads/pbl-2021-beleidsoverzicht-en-factsheets-beleidsinstrumenten-4708.pdf" TargetMode="External"/><Relationship Id="rId12" Type="http://schemas.openxmlformats.org/officeDocument/2006/relationships/hyperlink" Target="https://www.pbl.nl/sites/default/files/downloads/pbl-2021-beleidsoverzicht-en-factsheets-beleidsinstrumenten-4708.pdf" TargetMode="External"/><Relationship Id="rId17" Type="http://schemas.openxmlformats.org/officeDocument/2006/relationships/hyperlink" Target="https://www.rvo.nl/subsidies-financiering/srvb" TargetMode="External"/><Relationship Id="rId2" Type="http://schemas.openxmlformats.org/officeDocument/2006/relationships/hyperlink" Target="https://www.rvo.nl/subsidies-financiering/mia-vamil/ondernemers" TargetMode="External"/><Relationship Id="rId16" Type="http://schemas.openxmlformats.org/officeDocument/2006/relationships/hyperlink" Target="https://www.rijksoverheid.nl/onderwerpen/scheepvaart-en-havens/verduurzaming-scheepvaart-en-havens/werken-aan-een-schone-binnenvaart/landelijk-verbod-op-varend-ontgassen" TargetMode="External"/><Relationship Id="rId1" Type="http://schemas.openxmlformats.org/officeDocument/2006/relationships/hyperlink" Target="https://www.belastingdienst.nl/wps/wcm/connect/bldcontentnl/berichten/nieuws/douane/accijns-tijdelijk-verlaagd-in-2022" TargetMode="External"/><Relationship Id="rId6" Type="http://schemas.openxmlformats.org/officeDocument/2006/relationships/hyperlink" Target="https://www.tweedekamer.nl/kamerstukken/brieven_regering/detail?id=2022Z14108&amp;did=2022D29171" TargetMode="External"/><Relationship Id="rId11" Type="http://schemas.openxmlformats.org/officeDocument/2006/relationships/hyperlink" Target="https://www.pbl.nl/sites/default/files/downloads/pbl-2021-beleidsoverzicht-en-factsheets-beleidsinstrumenten-4708.pdf" TargetMode="External"/><Relationship Id="rId5" Type="http://schemas.openxmlformats.org/officeDocument/2006/relationships/hyperlink" Target="https://europadecentraal.nl/onderwerp/vervoer/clean-vehicles-directive/" TargetMode="External"/><Relationship Id="rId15" Type="http://schemas.openxmlformats.org/officeDocument/2006/relationships/hyperlink" Target="https://zeroemissionservices.nl/zero-emissie-varen-wordt-versneld-ingevoerd/" TargetMode="External"/><Relationship Id="rId10" Type="http://schemas.openxmlformats.org/officeDocument/2006/relationships/hyperlink" Target="https://www.pbl.nl/sites/default/files/downloads/pbl-2021-beleidsoverzicht-en-factsheets-beleidsinstrumenten-4708.pdf" TargetMode="External"/><Relationship Id="rId19" Type="http://schemas.openxmlformats.org/officeDocument/2006/relationships/printerSettings" Target="../printerSettings/printerSettings1.bin"/><Relationship Id="rId4" Type="http://schemas.openxmlformats.org/officeDocument/2006/relationships/hyperlink" Target="https://www.rvo.nl/subsidies-financiering/sseb" TargetMode="External"/><Relationship Id="rId9" Type="http://schemas.openxmlformats.org/officeDocument/2006/relationships/hyperlink" Target="https://vaartindeluchtvaart.nl/" TargetMode="External"/><Relationship Id="rId14" Type="http://schemas.openxmlformats.org/officeDocument/2006/relationships/hyperlink" Target="https://www.rijksfinancien.nl/belastingplan-memorie-van-toelichting/2022/d17e217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pwegnaarseb.nl/" TargetMode="External"/><Relationship Id="rId7" Type="http://schemas.openxmlformats.org/officeDocument/2006/relationships/printerSettings" Target="../printerSettings/printerSettings2.bin"/><Relationship Id="rId2" Type="http://schemas.openxmlformats.org/officeDocument/2006/relationships/hyperlink" Target="https://nieuws.schiphol.nl/luchtvaartsector-overhandigt-actieplan-slim-en-duurzaam-aan-minister-iw/" TargetMode="External"/><Relationship Id="rId1" Type="http://schemas.openxmlformats.org/officeDocument/2006/relationships/hyperlink" Target="https://www.eerstekamer.nl/nonav/overig/20220623/stand_van_zaken_uitvoering/document" TargetMode="External"/><Relationship Id="rId6" Type="http://schemas.openxmlformats.org/officeDocument/2006/relationships/hyperlink" Target="https://www.pbl.nl/sites/default/files/downloads/pbl-2021-beleidsoverzicht-en-factsheets-beleidsinstrumenten-4708.pdf" TargetMode="External"/><Relationship Id="rId5" Type="http://schemas.openxmlformats.org/officeDocument/2006/relationships/hyperlink" Target="https://www.rijksoverheid.nl/onderwerpen/fiets/werkgevers-stimuleren-fietsgebruik-medewerkers" TargetMode="External"/><Relationship Id="rId4" Type="http://schemas.openxmlformats.org/officeDocument/2006/relationships/hyperlink" Target="https://wetten.overheid.nl/BWBR0045768/2021-11-04"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pbl.nl/sites/default/files/downloads/pbl-2021-beleidsoverzicht-en-factsheets-beleidsinstrumenten-4708.pdf" TargetMode="External"/><Relationship Id="rId2" Type="http://schemas.openxmlformats.org/officeDocument/2006/relationships/hyperlink" Target="https://www.rvo.nl/subsidies-financiering/dkti-transport" TargetMode="External"/><Relationship Id="rId1" Type="http://schemas.openxmlformats.org/officeDocument/2006/relationships/hyperlink" Target="https://www.rvo.nl/subsidies-financiering/spuk-sl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0" zoomScaleNormal="90" zoomScalePageLayoutView="96" workbookViewId="0"/>
  </sheetViews>
  <sheetFormatPr defaultColWidth="8.85546875" defaultRowHeight="15" x14ac:dyDescent="0.25"/>
  <cols>
    <col min="1" max="1" width="97.140625" style="29" customWidth="1"/>
    <col min="2" max="16384" width="8.85546875" style="29"/>
  </cols>
  <sheetData>
    <row r="1" spans="1:17" x14ac:dyDescent="0.25">
      <c r="A1" s="134" t="s">
        <v>186</v>
      </c>
      <c r="B1" s="134"/>
      <c r="C1" s="134"/>
      <c r="D1" s="134"/>
      <c r="E1" s="134"/>
      <c r="F1" s="134"/>
      <c r="G1" s="134"/>
      <c r="H1" s="134"/>
      <c r="I1" s="134"/>
      <c r="J1" s="134"/>
      <c r="K1" s="134"/>
      <c r="L1" s="134"/>
      <c r="M1" s="134"/>
      <c r="N1" s="134"/>
      <c r="O1" s="134"/>
      <c r="P1" s="134"/>
      <c r="Q1" s="134"/>
    </row>
    <row r="2" spans="1:17" ht="30" x14ac:dyDescent="0.25">
      <c r="A2" s="244" t="s">
        <v>398</v>
      </c>
      <c r="B2" s="136"/>
      <c r="C2" s="136"/>
      <c r="D2" s="136"/>
      <c r="E2" s="136"/>
      <c r="F2" s="136"/>
      <c r="G2" s="136"/>
      <c r="H2" s="136"/>
      <c r="I2" s="136"/>
      <c r="J2" s="136"/>
      <c r="K2" s="136"/>
      <c r="L2" s="136"/>
      <c r="M2" s="136"/>
      <c r="N2" s="136"/>
      <c r="O2" s="136"/>
      <c r="P2" s="136"/>
      <c r="Q2" s="136"/>
    </row>
    <row r="3" spans="1:17" x14ac:dyDescent="0.25">
      <c r="A3" s="135"/>
      <c r="B3" s="136"/>
      <c r="C3" s="136"/>
      <c r="D3" s="136"/>
      <c r="E3" s="136"/>
      <c r="F3" s="136"/>
      <c r="G3" s="136"/>
      <c r="H3" s="136"/>
      <c r="I3" s="136"/>
      <c r="J3" s="136"/>
      <c r="K3" s="136"/>
      <c r="L3" s="136"/>
      <c r="M3" s="136"/>
      <c r="N3" s="136"/>
      <c r="O3" s="136"/>
      <c r="P3" s="136"/>
      <c r="Q3" s="136"/>
    </row>
    <row r="5" spans="1:17" x14ac:dyDescent="0.25">
      <c r="A5" s="5" t="s">
        <v>134</v>
      </c>
    </row>
    <row r="6" spans="1:17" ht="30" x14ac:dyDescent="0.25">
      <c r="A6" s="23" t="s">
        <v>382</v>
      </c>
    </row>
    <row r="7" spans="1:17" ht="30" x14ac:dyDescent="0.25">
      <c r="A7" s="23" t="s">
        <v>381</v>
      </c>
    </row>
    <row r="10" spans="1:17" x14ac:dyDescent="0.25">
      <c r="A10" s="5" t="s">
        <v>187</v>
      </c>
    </row>
    <row r="11" spans="1:17" x14ac:dyDescent="0.25">
      <c r="A11" s="137" t="s">
        <v>188</v>
      </c>
    </row>
    <row r="12" spans="1:17" x14ac:dyDescent="0.25">
      <c r="A12" s="137" t="s">
        <v>196</v>
      </c>
    </row>
    <row r="13" spans="1:17" x14ac:dyDescent="0.25">
      <c r="A13" s="137" t="s">
        <v>189</v>
      </c>
    </row>
    <row r="14" spans="1:17" x14ac:dyDescent="0.25">
      <c r="A14" s="137" t="s">
        <v>190</v>
      </c>
    </row>
    <row r="15" spans="1:17" x14ac:dyDescent="0.25">
      <c r="A15" s="137" t="s">
        <v>191</v>
      </c>
    </row>
    <row r="16" spans="1:17" x14ac:dyDescent="0.25">
      <c r="A16" s="137" t="s">
        <v>192</v>
      </c>
    </row>
    <row r="17" spans="1:1" x14ac:dyDescent="0.25">
      <c r="A17" s="137" t="s">
        <v>193</v>
      </c>
    </row>
    <row r="18" spans="1:1" x14ac:dyDescent="0.25">
      <c r="A18" s="137" t="s">
        <v>194</v>
      </c>
    </row>
    <row r="19" spans="1:1" x14ac:dyDescent="0.25">
      <c r="A19" s="137" t="s">
        <v>286</v>
      </c>
    </row>
    <row r="20" spans="1:1" x14ac:dyDescent="0.25">
      <c r="A20" s="243" t="s">
        <v>247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90" zoomScaleNormal="90" workbookViewId="0"/>
  </sheetViews>
  <sheetFormatPr defaultColWidth="8.85546875" defaultRowHeight="15" x14ac:dyDescent="0.25"/>
  <cols>
    <col min="1" max="1" width="11.140625" customWidth="1"/>
    <col min="2" max="2" width="119" style="23" customWidth="1"/>
    <col min="3" max="3" width="85.85546875" style="263" customWidth="1"/>
  </cols>
  <sheetData>
    <row r="1" spans="1:8" ht="14.1" customHeight="1" x14ac:dyDescent="0.25">
      <c r="A1" s="480" t="s">
        <v>286</v>
      </c>
      <c r="B1" s="480"/>
      <c r="C1" s="480"/>
    </row>
    <row r="2" spans="1:8" x14ac:dyDescent="0.25">
      <c r="A2" s="23"/>
    </row>
    <row r="3" spans="1:8" ht="20.85" customHeight="1" x14ac:dyDescent="0.25">
      <c r="A3" s="433" t="s">
        <v>289</v>
      </c>
      <c r="B3" s="263" t="s">
        <v>277</v>
      </c>
      <c r="C3" s="265" t="s">
        <v>258</v>
      </c>
    </row>
    <row r="4" spans="1:8" s="29" customFormat="1" ht="32.1" customHeight="1" x14ac:dyDescent="0.25">
      <c r="A4" s="365" t="s">
        <v>290</v>
      </c>
      <c r="B4" s="269" t="s">
        <v>301</v>
      </c>
      <c r="C4" s="264" t="s">
        <v>300</v>
      </c>
    </row>
    <row r="5" spans="1:8" s="29" customFormat="1" ht="20.85" customHeight="1" x14ac:dyDescent="0.25">
      <c r="A5" s="433" t="s">
        <v>299</v>
      </c>
      <c r="B5" s="263" t="s">
        <v>288</v>
      </c>
      <c r="C5" s="265" t="s">
        <v>287</v>
      </c>
    </row>
    <row r="6" spans="1:8" x14ac:dyDescent="0.25">
      <c r="A6" s="268" t="s">
        <v>296</v>
      </c>
      <c r="B6" s="319" t="s">
        <v>298</v>
      </c>
      <c r="C6" s="264" t="s">
        <v>297</v>
      </c>
    </row>
    <row r="7" spans="1:8" ht="27" customHeight="1" x14ac:dyDescent="0.25">
      <c r="A7" s="364" t="s">
        <v>267</v>
      </c>
      <c r="B7" s="263" t="s">
        <v>278</v>
      </c>
      <c r="C7" s="264" t="s">
        <v>268</v>
      </c>
      <c r="D7" s="263"/>
      <c r="E7" s="263"/>
      <c r="F7" s="263"/>
      <c r="G7" s="263"/>
      <c r="H7" s="263"/>
    </row>
    <row r="8" spans="1:8" ht="33" customHeight="1" x14ac:dyDescent="0.25">
      <c r="A8" s="263" t="s">
        <v>352</v>
      </c>
      <c r="B8" s="263" t="s">
        <v>350</v>
      </c>
      <c r="C8" s="264" t="s">
        <v>354</v>
      </c>
      <c r="D8" s="187"/>
      <c r="E8" s="187"/>
      <c r="F8" s="187"/>
      <c r="G8" s="187"/>
      <c r="H8" s="187"/>
    </row>
    <row r="9" spans="1:8" ht="30" x14ac:dyDescent="0.25">
      <c r="A9" s="263" t="s">
        <v>353</v>
      </c>
      <c r="B9" s="273" t="s">
        <v>351</v>
      </c>
      <c r="C9" s="264" t="s">
        <v>355</v>
      </c>
      <c r="D9" s="187"/>
      <c r="E9" s="187"/>
      <c r="F9" s="187"/>
      <c r="G9" s="187"/>
      <c r="H9" s="187"/>
    </row>
    <row r="10" spans="1:8" ht="35.1" customHeight="1" x14ac:dyDescent="0.25">
      <c r="A10" s="433" t="s">
        <v>344</v>
      </c>
      <c r="B10" s="263" t="s">
        <v>235</v>
      </c>
      <c r="C10" s="264" t="s">
        <v>236</v>
      </c>
      <c r="D10" s="29"/>
      <c r="E10" s="29"/>
      <c r="F10" s="29"/>
      <c r="G10" s="29"/>
      <c r="H10" s="29"/>
    </row>
    <row r="11" spans="1:8" ht="30" x14ac:dyDescent="0.25">
      <c r="A11" s="263" t="s">
        <v>345</v>
      </c>
      <c r="B11" s="263" t="s">
        <v>346</v>
      </c>
      <c r="C11" s="264" t="s">
        <v>343</v>
      </c>
      <c r="D11" s="187"/>
      <c r="E11" s="187"/>
      <c r="F11" s="187"/>
      <c r="G11" s="187"/>
      <c r="H11" s="187"/>
    </row>
    <row r="12" spans="1:8" ht="30" x14ac:dyDescent="0.25">
      <c r="A12" s="364" t="s">
        <v>259</v>
      </c>
      <c r="B12" s="263" t="s">
        <v>281</v>
      </c>
      <c r="C12" s="265" t="s">
        <v>260</v>
      </c>
      <c r="D12" s="29"/>
      <c r="E12" s="29"/>
      <c r="F12" s="29"/>
      <c r="G12" s="29"/>
      <c r="H12" s="29"/>
    </row>
    <row r="13" spans="1:8" ht="30" x14ac:dyDescent="0.25">
      <c r="A13" s="433" t="s">
        <v>233</v>
      </c>
      <c r="B13" s="263" t="s">
        <v>234</v>
      </c>
      <c r="C13" s="264" t="s">
        <v>237</v>
      </c>
      <c r="D13" s="29"/>
      <c r="E13" s="29"/>
      <c r="F13" s="29"/>
      <c r="G13" s="29"/>
      <c r="H13" s="29"/>
    </row>
    <row r="14" spans="1:8" ht="45" x14ac:dyDescent="0.25">
      <c r="A14" s="364" t="s">
        <v>256</v>
      </c>
      <c r="B14" s="263" t="s">
        <v>282</v>
      </c>
      <c r="C14" s="264" t="s">
        <v>257</v>
      </c>
    </row>
    <row r="15" spans="1:8" x14ac:dyDescent="0.25">
      <c r="A15" s="364" t="s">
        <v>265</v>
      </c>
      <c r="B15" s="263" t="s">
        <v>283</v>
      </c>
      <c r="C15" s="264" t="s">
        <v>266</v>
      </c>
    </row>
    <row r="16" spans="1:8" ht="30" customHeight="1" x14ac:dyDescent="0.25">
      <c r="A16" s="263" t="s">
        <v>292</v>
      </c>
      <c r="B16" s="263" t="s">
        <v>291</v>
      </c>
      <c r="C16" s="264" t="s">
        <v>293</v>
      </c>
    </row>
    <row r="17" spans="1:3" ht="30" x14ac:dyDescent="0.25">
      <c r="A17" s="364" t="s">
        <v>263</v>
      </c>
      <c r="B17" s="263" t="s">
        <v>284</v>
      </c>
      <c r="C17" s="264" t="s">
        <v>264</v>
      </c>
    </row>
    <row r="18" spans="1:3" x14ac:dyDescent="0.25">
      <c r="A18" s="364" t="s">
        <v>261</v>
      </c>
      <c r="B18" s="263" t="s">
        <v>285</v>
      </c>
      <c r="C18" s="264" t="s">
        <v>262</v>
      </c>
    </row>
    <row r="19" spans="1:3" ht="45" x14ac:dyDescent="0.25">
      <c r="A19" s="263" t="s">
        <v>302</v>
      </c>
      <c r="B19" s="263" t="s">
        <v>295</v>
      </c>
      <c r="C19" s="264" t="s">
        <v>294</v>
      </c>
    </row>
    <row r="20" spans="1:3" ht="30" x14ac:dyDescent="0.25">
      <c r="A20" s="434" t="s">
        <v>405</v>
      </c>
      <c r="B20" s="23" t="s">
        <v>401</v>
      </c>
      <c r="C20" s="264" t="s">
        <v>402</v>
      </c>
    </row>
    <row r="21" spans="1:3" ht="45" x14ac:dyDescent="0.25">
      <c r="A21" s="434" t="s">
        <v>405</v>
      </c>
      <c r="B21" s="23" t="s">
        <v>403</v>
      </c>
      <c r="C21" s="264" t="s">
        <v>404</v>
      </c>
    </row>
    <row r="22" spans="1:3" ht="30" x14ac:dyDescent="0.25">
      <c r="A22" s="434" t="s">
        <v>408</v>
      </c>
      <c r="B22" s="23" t="s">
        <v>406</v>
      </c>
      <c r="C22" s="264" t="s">
        <v>407</v>
      </c>
    </row>
    <row r="23" spans="1:3" ht="60" x14ac:dyDescent="0.25">
      <c r="A23" s="434" t="s">
        <v>411</v>
      </c>
      <c r="B23" s="23" t="s">
        <v>409</v>
      </c>
      <c r="C23" s="203" t="s">
        <v>410</v>
      </c>
    </row>
    <row r="24" spans="1:3" x14ac:dyDescent="0.25">
      <c r="A24" s="23"/>
    </row>
    <row r="25" spans="1:3" x14ac:dyDescent="0.25">
      <c r="A25" s="23"/>
    </row>
    <row r="26" spans="1:3" x14ac:dyDescent="0.25">
      <c r="A26" s="23"/>
    </row>
    <row r="27" spans="1:3" x14ac:dyDescent="0.25">
      <c r="A27" s="23"/>
    </row>
    <row r="28" spans="1:3" x14ac:dyDescent="0.25">
      <c r="A28" s="23"/>
    </row>
    <row r="29" spans="1:3" x14ac:dyDescent="0.25">
      <c r="A29" s="23"/>
    </row>
    <row r="30" spans="1:3" x14ac:dyDescent="0.25">
      <c r="A30" s="23"/>
    </row>
    <row r="31" spans="1:3" x14ac:dyDescent="0.25">
      <c r="A31" s="23"/>
    </row>
    <row r="32" spans="1:3" x14ac:dyDescent="0.25">
      <c r="A32" s="23"/>
    </row>
  </sheetData>
  <sortState ref="A4:C19">
    <sortCondition ref="A3"/>
  </sortState>
  <hyperlinks>
    <hyperlink ref="C9" r:id="rId1"/>
    <hyperlink ref="C8" r:id="rId2"/>
    <hyperlink ref="C11" r:id="rId3"/>
    <hyperlink ref="C4" r:id="rId4"/>
    <hyperlink ref="C6" r:id="rId5"/>
    <hyperlink ref="C16" r:id="rId6"/>
    <hyperlink ref="C5" r:id="rId7"/>
    <hyperlink ref="C7" r:id="rId8"/>
    <hyperlink ref="C15" r:id="rId9"/>
    <hyperlink ref="C17" r:id="rId10"/>
    <hyperlink ref="C18" r:id="rId11"/>
    <hyperlink ref="C12" r:id="rId12"/>
    <hyperlink ref="C3" r:id="rId13"/>
    <hyperlink ref="C14" r:id="rId14"/>
    <hyperlink ref="C13" r:id="rId15"/>
    <hyperlink ref="C10" r:id="rId16"/>
    <hyperlink ref="C20" r:id="rId17"/>
    <hyperlink ref="C21" r:id="rId18"/>
    <hyperlink ref="C22" r:id="rId19"/>
    <hyperlink ref="C23" r:id="rId20" display="https://ec.europa.eu/growth/tools-databases/mandates/index.cfm?fuseaction=refSearch.search"/>
  </hyperlinks>
  <pageMargins left="0.7" right="0.7" top="0.75" bottom="0.75" header="0.3" footer="0.3"/>
  <pageSetup paperSize="9" orientation="portrait" verticalDpi="0" r:id="rId2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0" zoomScaleNormal="90" zoomScalePageLayoutView="98" workbookViewId="0">
      <selection activeCell="B1" sqref="B1"/>
    </sheetView>
  </sheetViews>
  <sheetFormatPr defaultColWidth="8.85546875" defaultRowHeight="15" x14ac:dyDescent="0.25"/>
  <cols>
    <col min="1" max="1" width="3.140625" customWidth="1"/>
    <col min="2" max="2" width="12.85546875" customWidth="1"/>
    <col min="3" max="3" width="12.140625" customWidth="1"/>
    <col min="4" max="4" width="22.5703125" style="29" customWidth="1"/>
    <col min="5" max="5" width="42" customWidth="1"/>
    <col min="6" max="6" width="25.85546875" customWidth="1"/>
    <col min="7" max="7" width="8.85546875" style="29" customWidth="1"/>
    <col min="8" max="8" width="28.140625" customWidth="1"/>
    <col min="9" max="9" width="22.42578125" customWidth="1"/>
    <col min="10" max="10" width="22.85546875" style="29" customWidth="1"/>
    <col min="11" max="11" width="8.85546875" style="29" customWidth="1"/>
    <col min="12" max="12" width="53.85546875" customWidth="1"/>
    <col min="13" max="13" width="26.42578125" customWidth="1"/>
  </cols>
  <sheetData>
    <row r="1" spans="2:12" ht="15" customHeight="1" x14ac:dyDescent="0.25">
      <c r="B1" s="132" t="s">
        <v>165</v>
      </c>
      <c r="C1" s="26" t="s">
        <v>6</v>
      </c>
      <c r="D1" s="26" t="s">
        <v>106</v>
      </c>
      <c r="E1" s="27" t="s">
        <v>197</v>
      </c>
      <c r="F1" s="26" t="s">
        <v>173</v>
      </c>
      <c r="G1" s="245" t="s">
        <v>107</v>
      </c>
      <c r="H1" s="26" t="s">
        <v>335</v>
      </c>
      <c r="I1" s="23" t="s">
        <v>336</v>
      </c>
      <c r="J1" s="318" t="s">
        <v>337</v>
      </c>
      <c r="K1" s="29" t="s">
        <v>177</v>
      </c>
      <c r="L1" t="s">
        <v>365</v>
      </c>
    </row>
    <row r="2" spans="2:12" x14ac:dyDescent="0.25">
      <c r="B2" s="256" t="s">
        <v>107</v>
      </c>
      <c r="C2" s="249" t="s">
        <v>107</v>
      </c>
      <c r="D2" s="249" t="s">
        <v>107</v>
      </c>
      <c r="E2" s="249" t="s">
        <v>107</v>
      </c>
      <c r="F2" s="249" t="s">
        <v>107</v>
      </c>
      <c r="G2" s="249" t="s">
        <v>107</v>
      </c>
      <c r="H2" s="249" t="s">
        <v>107</v>
      </c>
      <c r="I2" s="252"/>
      <c r="J2" s="253"/>
      <c r="K2" s="254"/>
      <c r="L2" s="355" t="s">
        <v>107</v>
      </c>
    </row>
    <row r="3" spans="2:12" x14ac:dyDescent="0.25">
      <c r="B3" s="257" t="s">
        <v>166</v>
      </c>
      <c r="C3" s="250" t="s">
        <v>11</v>
      </c>
      <c r="D3" s="250" t="s">
        <v>7</v>
      </c>
      <c r="E3" s="258" t="s">
        <v>329</v>
      </c>
      <c r="F3" s="250" t="s">
        <v>335</v>
      </c>
      <c r="G3" s="250"/>
      <c r="H3" s="250" t="s">
        <v>342</v>
      </c>
      <c r="I3" s="244"/>
      <c r="J3" s="255"/>
      <c r="K3" s="255"/>
      <c r="L3" s="255" t="s">
        <v>366</v>
      </c>
    </row>
    <row r="4" spans="2:12" x14ac:dyDescent="0.25">
      <c r="B4" s="259" t="s">
        <v>167</v>
      </c>
      <c r="C4" s="250" t="s">
        <v>12</v>
      </c>
      <c r="D4" s="250" t="s">
        <v>108</v>
      </c>
      <c r="E4" s="258" t="s">
        <v>330</v>
      </c>
      <c r="F4" s="250" t="s">
        <v>336</v>
      </c>
      <c r="G4" s="250"/>
      <c r="H4" s="250" t="s">
        <v>338</v>
      </c>
      <c r="I4" s="7"/>
      <c r="J4" s="250"/>
      <c r="K4" s="250"/>
      <c r="L4" s="255" t="s">
        <v>367</v>
      </c>
    </row>
    <row r="5" spans="2:12" x14ac:dyDescent="0.25">
      <c r="B5" s="257" t="s">
        <v>176</v>
      </c>
      <c r="C5" s="251" t="s">
        <v>14</v>
      </c>
      <c r="D5" s="250" t="s">
        <v>239</v>
      </c>
      <c r="E5" s="250" t="s">
        <v>331</v>
      </c>
      <c r="F5" s="250" t="s">
        <v>337</v>
      </c>
      <c r="G5" s="250"/>
      <c r="H5" s="250" t="s">
        <v>168</v>
      </c>
      <c r="I5" s="7"/>
      <c r="J5" s="250"/>
      <c r="K5" s="250"/>
      <c r="L5" s="255" t="s">
        <v>368</v>
      </c>
    </row>
    <row r="6" spans="2:12" x14ac:dyDescent="0.25">
      <c r="B6" s="260" t="s">
        <v>360</v>
      </c>
      <c r="C6" s="250" t="s">
        <v>13</v>
      </c>
      <c r="D6" s="250" t="s">
        <v>94</v>
      </c>
      <c r="E6" s="258" t="s">
        <v>2</v>
      </c>
      <c r="F6" s="115" t="s">
        <v>2</v>
      </c>
      <c r="G6" s="250"/>
      <c r="H6" s="250" t="s">
        <v>341</v>
      </c>
      <c r="I6" s="96"/>
      <c r="J6" s="96"/>
      <c r="K6" s="96"/>
    </row>
    <row r="7" spans="2:12" x14ac:dyDescent="0.25">
      <c r="B7" s="250"/>
      <c r="C7" s="337" t="s">
        <v>360</v>
      </c>
      <c r="D7" s="250" t="s">
        <v>10</v>
      </c>
      <c r="E7" s="320" t="s">
        <v>107</v>
      </c>
      <c r="F7" s="261"/>
      <c r="G7" s="115"/>
      <c r="H7" s="250" t="s">
        <v>340</v>
      </c>
      <c r="I7" s="29"/>
      <c r="J7" s="7"/>
      <c r="K7" s="7"/>
    </row>
    <row r="8" spans="2:12" x14ac:dyDescent="0.25">
      <c r="B8" s="250"/>
      <c r="C8" s="261"/>
      <c r="D8" s="250" t="s">
        <v>164</v>
      </c>
      <c r="E8" s="258" t="s">
        <v>332</v>
      </c>
      <c r="F8" s="261"/>
      <c r="G8" s="261"/>
      <c r="H8" s="250" t="s">
        <v>339</v>
      </c>
      <c r="I8" s="25"/>
      <c r="J8" s="7"/>
      <c r="K8" s="7"/>
    </row>
    <row r="9" spans="2:12" x14ac:dyDescent="0.25">
      <c r="B9" s="250"/>
      <c r="C9" s="255"/>
      <c r="D9" s="250" t="s">
        <v>356</v>
      </c>
      <c r="E9" s="258" t="s">
        <v>333</v>
      </c>
      <c r="F9" s="261"/>
      <c r="G9" s="261"/>
      <c r="H9" s="255"/>
      <c r="I9" s="96"/>
      <c r="J9" s="96"/>
      <c r="K9" s="96"/>
    </row>
    <row r="10" spans="2:12" ht="26.85" customHeight="1" x14ac:dyDescent="0.25">
      <c r="B10" s="250"/>
      <c r="C10" s="261"/>
      <c r="D10" s="250" t="s">
        <v>163</v>
      </c>
      <c r="E10" s="317" t="s">
        <v>334</v>
      </c>
      <c r="F10" s="261"/>
      <c r="G10" s="261"/>
      <c r="H10" s="255"/>
      <c r="I10" s="96"/>
      <c r="K10" s="96"/>
      <c r="L10" s="23"/>
    </row>
    <row r="11" spans="2:12" x14ac:dyDescent="0.25">
      <c r="B11" s="250"/>
      <c r="C11" s="261"/>
      <c r="D11" s="337" t="s">
        <v>360</v>
      </c>
      <c r="E11" s="258" t="s">
        <v>2</v>
      </c>
      <c r="F11" s="262"/>
      <c r="G11" s="261"/>
      <c r="H11" s="255"/>
      <c r="I11" s="106"/>
      <c r="J11" s="25"/>
      <c r="K11" s="7"/>
    </row>
    <row r="12" spans="2:12" x14ac:dyDescent="0.25">
      <c r="B12" s="250"/>
      <c r="C12" s="261"/>
      <c r="D12" s="261"/>
      <c r="E12" s="111"/>
      <c r="F12" s="250"/>
      <c r="G12" s="262"/>
      <c r="I12" s="96"/>
      <c r="J12" s="96"/>
      <c r="K12" s="7"/>
    </row>
    <row r="13" spans="2:12" x14ac:dyDescent="0.25">
      <c r="B13" s="250"/>
      <c r="C13" s="250"/>
      <c r="D13" s="250"/>
      <c r="E13" s="112"/>
      <c r="F13" s="250"/>
      <c r="G13" s="250"/>
      <c r="I13" s="96"/>
      <c r="J13" s="96"/>
      <c r="K13" s="96"/>
    </row>
    <row r="14" spans="2:12" x14ac:dyDescent="0.25">
      <c r="B14" s="250"/>
      <c r="C14" s="250"/>
      <c r="D14" s="250"/>
      <c r="E14" s="7"/>
      <c r="F14" s="250"/>
      <c r="G14" s="250"/>
      <c r="I14" s="96"/>
      <c r="J14" s="106"/>
    </row>
    <row r="15" spans="2:12" x14ac:dyDescent="0.25">
      <c r="B15" s="250"/>
      <c r="C15" s="250"/>
      <c r="D15" s="250"/>
      <c r="E15" s="7"/>
      <c r="F15" s="250"/>
      <c r="G15" s="250"/>
      <c r="I15" s="96"/>
      <c r="J15" s="96"/>
      <c r="K15" s="25"/>
    </row>
    <row r="16" spans="2:12" x14ac:dyDescent="0.25">
      <c r="B16" s="250"/>
      <c r="C16" s="250"/>
      <c r="D16" s="250"/>
      <c r="E16" s="7"/>
      <c r="F16" s="250"/>
      <c r="G16" s="250"/>
      <c r="I16" s="96"/>
      <c r="J16" s="96"/>
      <c r="K16" s="96"/>
    </row>
    <row r="17" spans="2:11" x14ac:dyDescent="0.25">
      <c r="B17" s="250"/>
      <c r="C17" s="250"/>
      <c r="D17" s="250"/>
      <c r="E17" s="7"/>
      <c r="F17" s="7"/>
      <c r="G17" s="250"/>
      <c r="I17" s="96"/>
      <c r="J17" s="96"/>
      <c r="K17" s="96"/>
    </row>
    <row r="18" spans="2:11" x14ac:dyDescent="0.25">
      <c r="B18" s="7"/>
      <c r="C18" s="7"/>
      <c r="D18" s="7"/>
      <c r="E18" s="7"/>
      <c r="F18" s="7"/>
      <c r="G18" s="7"/>
      <c r="I18" s="96"/>
      <c r="J18" s="96"/>
      <c r="K18" s="106"/>
    </row>
    <row r="19" spans="2:11" x14ac:dyDescent="0.25">
      <c r="B19" s="7"/>
      <c r="C19" s="7"/>
      <c r="D19" s="7"/>
      <c r="E19" s="7"/>
      <c r="F19" s="7"/>
      <c r="G19" s="7"/>
      <c r="H19" s="96"/>
      <c r="I19" s="96"/>
      <c r="J19" s="96"/>
      <c r="K19" s="96"/>
    </row>
    <row r="20" spans="2:11" x14ac:dyDescent="0.25">
      <c r="B20" s="7"/>
      <c r="C20" s="7"/>
      <c r="D20" s="7"/>
      <c r="E20" s="7"/>
      <c r="F20" s="7"/>
      <c r="G20" s="7"/>
      <c r="H20" s="96"/>
      <c r="I20" s="96"/>
      <c r="J20" s="96"/>
      <c r="K20" s="96"/>
    </row>
    <row r="21" spans="2:11" x14ac:dyDescent="0.25">
      <c r="B21" s="7"/>
      <c r="C21" s="7"/>
      <c r="D21" s="7"/>
      <c r="E21" s="7"/>
      <c r="F21" s="7"/>
      <c r="G21" s="7"/>
      <c r="H21" s="96"/>
      <c r="I21" s="96"/>
      <c r="J21" s="96"/>
      <c r="K21" s="96"/>
    </row>
    <row r="22" spans="2:11" x14ac:dyDescent="0.25">
      <c r="B22" s="7"/>
      <c r="C22" s="7"/>
      <c r="D22" s="7"/>
      <c r="E22" s="7"/>
      <c r="F22" s="7"/>
      <c r="G22" s="7"/>
      <c r="H22" s="96"/>
      <c r="I22" s="96"/>
      <c r="J22" s="96"/>
      <c r="K22" s="96"/>
    </row>
    <row r="23" spans="2:11" x14ac:dyDescent="0.25">
      <c r="B23" s="7"/>
      <c r="C23" s="7"/>
      <c r="D23" s="7"/>
      <c r="E23" s="7"/>
      <c r="F23" s="7"/>
      <c r="G23" s="7"/>
      <c r="H23" s="113"/>
      <c r="I23" s="96"/>
      <c r="J23" s="96"/>
      <c r="K23" s="96"/>
    </row>
    <row r="24" spans="2:11" x14ac:dyDescent="0.25">
      <c r="B24" s="7"/>
      <c r="C24" s="7"/>
      <c r="D24" s="7"/>
      <c r="E24" s="7"/>
      <c r="F24" s="7"/>
      <c r="G24" s="7"/>
      <c r="H24" s="113"/>
      <c r="I24" s="96"/>
      <c r="J24" s="96"/>
      <c r="K24" s="96"/>
    </row>
    <row r="25" spans="2:11" x14ac:dyDescent="0.25">
      <c r="B25" s="7"/>
      <c r="C25" s="7"/>
      <c r="D25" s="7"/>
      <c r="E25" s="7"/>
      <c r="F25" s="7"/>
      <c r="G25" s="7"/>
      <c r="H25" s="113"/>
      <c r="I25" s="96"/>
      <c r="J25" s="96"/>
      <c r="K25" s="96"/>
    </row>
    <row r="26" spans="2:11" x14ac:dyDescent="0.25">
      <c r="B26" s="7"/>
      <c r="C26" s="7"/>
      <c r="D26" s="7"/>
      <c r="E26" s="7"/>
      <c r="F26" s="7"/>
      <c r="G26" s="7"/>
      <c r="I26" s="96"/>
      <c r="J26" s="96"/>
      <c r="K26" s="96"/>
    </row>
    <row r="27" spans="2:11" s="29" customFormat="1" x14ac:dyDescent="0.25">
      <c r="B27" s="7"/>
      <c r="C27" s="7"/>
      <c r="D27" s="7"/>
      <c r="E27" s="7"/>
      <c r="F27" s="7"/>
      <c r="G27" s="7"/>
      <c r="H27" s="113"/>
      <c r="I27" s="96"/>
      <c r="J27" s="96"/>
      <c r="K27" s="96"/>
    </row>
    <row r="28" spans="2:11" x14ac:dyDescent="0.25">
      <c r="B28" s="7"/>
      <c r="C28" s="7"/>
      <c r="D28" s="7"/>
      <c r="E28" s="7"/>
      <c r="F28" s="7"/>
      <c r="G28" s="7"/>
      <c r="H28" s="113"/>
      <c r="I28" s="96"/>
      <c r="J28" s="96"/>
      <c r="K28" s="96"/>
    </row>
    <row r="29" spans="2:11" x14ac:dyDescent="0.25">
      <c r="B29" s="7"/>
      <c r="C29" s="7"/>
      <c r="D29" s="7"/>
      <c r="F29" s="7"/>
      <c r="G29" s="7"/>
      <c r="H29" s="113"/>
      <c r="I29" s="110"/>
      <c r="J29" s="96"/>
      <c r="K29" s="96"/>
    </row>
    <row r="30" spans="2:11" x14ac:dyDescent="0.25">
      <c r="B30" s="7"/>
      <c r="C30" s="7"/>
      <c r="D30" s="7"/>
      <c r="F30" s="114"/>
      <c r="G30" s="7"/>
      <c r="H30" s="113"/>
      <c r="I30" s="110"/>
      <c r="J30" s="96"/>
      <c r="K30" s="96"/>
    </row>
    <row r="31" spans="2:11" x14ac:dyDescent="0.25">
      <c r="B31" s="7"/>
      <c r="C31" s="7"/>
      <c r="D31" s="7"/>
      <c r="F31" s="7"/>
      <c r="G31" s="114"/>
      <c r="H31" s="110"/>
      <c r="I31" s="110"/>
      <c r="J31" s="96"/>
      <c r="K31" s="96"/>
    </row>
    <row r="32" spans="2:11" x14ac:dyDescent="0.25">
      <c r="B32" s="7"/>
      <c r="C32" s="7"/>
      <c r="D32" s="7"/>
      <c r="F32" s="17"/>
      <c r="G32" s="7"/>
      <c r="H32" s="110"/>
      <c r="I32" s="110"/>
      <c r="J32" s="110"/>
      <c r="K32" s="96"/>
    </row>
    <row r="33" spans="2:11" x14ac:dyDescent="0.25">
      <c r="B33" s="7"/>
      <c r="C33" s="7"/>
      <c r="D33" s="7"/>
      <c r="F33" s="7"/>
      <c r="G33" s="17"/>
      <c r="H33" s="110"/>
      <c r="I33" s="110"/>
      <c r="J33" s="110"/>
      <c r="K33" s="96"/>
    </row>
    <row r="34" spans="2:11" x14ac:dyDescent="0.25">
      <c r="B34" s="7"/>
      <c r="C34" s="7"/>
      <c r="D34" s="7"/>
      <c r="F34" s="7"/>
      <c r="G34" s="7"/>
      <c r="H34" s="110"/>
      <c r="J34" s="110"/>
      <c r="K34" s="96"/>
    </row>
    <row r="35" spans="2:11" x14ac:dyDescent="0.25">
      <c r="B35" s="7"/>
      <c r="C35" s="7"/>
      <c r="D35" s="7"/>
      <c r="F35" s="29"/>
      <c r="G35" s="7"/>
      <c r="H35" s="110"/>
      <c r="J35" s="110"/>
      <c r="K35" s="96"/>
    </row>
    <row r="36" spans="2:11" x14ac:dyDescent="0.25">
      <c r="B36" s="29"/>
      <c r="D36"/>
      <c r="F36" s="29"/>
      <c r="J36" s="110"/>
      <c r="K36" s="110"/>
    </row>
    <row r="37" spans="2:11" x14ac:dyDescent="0.25">
      <c r="B37" s="29"/>
      <c r="D37"/>
      <c r="J37"/>
      <c r="K37" s="110"/>
    </row>
    <row r="38" spans="2:11" x14ac:dyDescent="0.25">
      <c r="B38" s="29"/>
      <c r="D38"/>
      <c r="J38"/>
      <c r="K38" s="110"/>
    </row>
    <row r="39" spans="2:11" x14ac:dyDescent="0.25">
      <c r="B39" s="29"/>
      <c r="D39"/>
      <c r="J39"/>
      <c r="K39" s="110"/>
    </row>
    <row r="40" spans="2:11" x14ac:dyDescent="0.25">
      <c r="B40" s="29"/>
      <c r="D40"/>
      <c r="I40" s="111"/>
      <c r="J40"/>
      <c r="K40" s="110"/>
    </row>
    <row r="41" spans="2:11" ht="12" customHeight="1" x14ac:dyDescent="0.25">
      <c r="B41" s="29"/>
      <c r="D41"/>
      <c r="F41" s="103"/>
      <c r="J41"/>
      <c r="K41"/>
    </row>
    <row r="42" spans="2:11" ht="12" customHeight="1" x14ac:dyDescent="0.25">
      <c r="B42" s="29"/>
      <c r="D42"/>
      <c r="F42" s="104"/>
      <c r="G42" s="103"/>
      <c r="H42" s="111"/>
      <c r="J42"/>
      <c r="K42"/>
    </row>
    <row r="43" spans="2:11" x14ac:dyDescent="0.25">
      <c r="B43" s="29"/>
      <c r="D43"/>
      <c r="F43" s="104"/>
      <c r="G43" s="191"/>
      <c r="J43"/>
      <c r="K43"/>
    </row>
    <row r="44" spans="2:11" x14ac:dyDescent="0.25">
      <c r="B44" s="29"/>
      <c r="D44"/>
      <c r="F44" s="104"/>
      <c r="G44" s="191"/>
      <c r="J44"/>
      <c r="K44"/>
    </row>
    <row r="45" spans="2:11" x14ac:dyDescent="0.25">
      <c r="B45" s="29"/>
      <c r="D45"/>
      <c r="F45" s="104"/>
      <c r="G45" s="191"/>
      <c r="J45"/>
      <c r="K45"/>
    </row>
    <row r="46" spans="2:11" ht="16.5" customHeight="1" x14ac:dyDescent="0.25">
      <c r="B46" s="29"/>
      <c r="D46"/>
      <c r="F46" s="97"/>
      <c r="G46" s="191"/>
      <c r="J46"/>
      <c r="K46"/>
    </row>
    <row r="47" spans="2:11" ht="19.5" customHeight="1" x14ac:dyDescent="0.25">
      <c r="B47" s="29"/>
      <c r="D47"/>
      <c r="F47" s="97"/>
      <c r="G47" s="187"/>
      <c r="J47"/>
      <c r="K47"/>
    </row>
    <row r="48" spans="2:11" ht="13.35" customHeight="1" x14ac:dyDescent="0.25">
      <c r="B48" s="29"/>
      <c r="D48"/>
      <c r="F48" s="105"/>
      <c r="G48" s="187"/>
      <c r="J48"/>
      <c r="K48"/>
    </row>
    <row r="49" spans="2:11" ht="18" customHeight="1" x14ac:dyDescent="0.25">
      <c r="B49" s="29"/>
      <c r="D49"/>
      <c r="F49" s="104"/>
      <c r="G49" s="105"/>
      <c r="J49"/>
      <c r="K49"/>
    </row>
    <row r="50" spans="2:11" x14ac:dyDescent="0.25">
      <c r="B50" s="29"/>
      <c r="D50"/>
      <c r="F50" s="104"/>
      <c r="G50" s="191"/>
      <c r="J50"/>
      <c r="K50"/>
    </row>
    <row r="51" spans="2:11" ht="15.75" customHeight="1" x14ac:dyDescent="0.25">
      <c r="B51" s="29"/>
      <c r="D51"/>
      <c r="F51" s="104"/>
      <c r="G51" s="191"/>
      <c r="J51"/>
      <c r="K51"/>
    </row>
    <row r="52" spans="2:11" ht="15.75" customHeight="1" x14ac:dyDescent="0.25">
      <c r="B52" s="29"/>
      <c r="D52"/>
      <c r="F52" s="104"/>
      <c r="G52" s="191"/>
      <c r="J52"/>
      <c r="K52"/>
    </row>
    <row r="53" spans="2:11" x14ac:dyDescent="0.25">
      <c r="B53" s="29"/>
      <c r="D53"/>
      <c r="F53" s="104"/>
      <c r="G53" s="191"/>
      <c r="J53"/>
      <c r="K53"/>
    </row>
    <row r="54" spans="2:11" x14ac:dyDescent="0.25">
      <c r="B54" s="29"/>
      <c r="D54"/>
      <c r="F54" s="104"/>
      <c r="G54" s="191"/>
      <c r="J54"/>
      <c r="K54"/>
    </row>
    <row r="55" spans="2:11" ht="15.75" customHeight="1" x14ac:dyDescent="0.25">
      <c r="B55" s="29"/>
      <c r="D55"/>
      <c r="F55" s="104"/>
      <c r="G55" s="191"/>
      <c r="J55"/>
      <c r="K55"/>
    </row>
    <row r="56" spans="2:11" x14ac:dyDescent="0.25">
      <c r="B56" s="29"/>
      <c r="D56"/>
      <c r="F56" s="104"/>
      <c r="G56" s="191"/>
      <c r="I56" s="23"/>
      <c r="J56"/>
      <c r="K56"/>
    </row>
    <row r="57" spans="2:11" x14ac:dyDescent="0.25">
      <c r="B57" s="29"/>
      <c r="D57"/>
      <c r="F57" s="104"/>
      <c r="G57" s="191"/>
      <c r="I57" s="23"/>
      <c r="J57"/>
      <c r="K57"/>
    </row>
    <row r="58" spans="2:11" x14ac:dyDescent="0.25">
      <c r="B58" s="29"/>
      <c r="D58"/>
      <c r="G58" s="191"/>
      <c r="H58" s="23"/>
      <c r="J58"/>
      <c r="K58"/>
    </row>
    <row r="59" spans="2:11" x14ac:dyDescent="0.25">
      <c r="B59" s="29"/>
      <c r="D59"/>
      <c r="H59" s="23"/>
      <c r="J59" s="23"/>
      <c r="K59"/>
    </row>
    <row r="60" spans="2:11" ht="15" customHeight="1" x14ac:dyDescent="0.25">
      <c r="B60" s="29"/>
      <c r="D60"/>
      <c r="J60" s="23"/>
      <c r="K60"/>
    </row>
    <row r="61" spans="2:11" ht="20.25" customHeight="1" x14ac:dyDescent="0.25">
      <c r="B61" s="29"/>
      <c r="D61"/>
      <c r="K61"/>
    </row>
    <row r="62" spans="2:11" x14ac:dyDescent="0.25">
      <c r="B62" s="29"/>
      <c r="D62"/>
      <c r="K62"/>
    </row>
    <row r="63" spans="2:11" x14ac:dyDescent="0.25">
      <c r="B63" s="29"/>
      <c r="D63"/>
      <c r="K63" s="23"/>
    </row>
    <row r="64" spans="2:11" x14ac:dyDescent="0.25">
      <c r="B64" s="29"/>
      <c r="D64"/>
      <c r="K64" s="23"/>
    </row>
    <row r="65" spans="2:4" x14ac:dyDescent="0.25">
      <c r="B65" s="29"/>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zoomScale="90" zoomScaleNormal="90" zoomScalePageLayoutView="96" workbookViewId="0">
      <selection activeCell="B1" sqref="B1"/>
    </sheetView>
  </sheetViews>
  <sheetFormatPr defaultColWidth="8.85546875" defaultRowHeight="15" x14ac:dyDescent="0.25"/>
  <cols>
    <col min="1" max="1" width="3.42578125" customWidth="1"/>
    <col min="2" max="2" width="20.42578125" style="29" customWidth="1"/>
    <col min="3" max="3" width="4.140625" customWidth="1"/>
    <col min="4" max="4" width="17" customWidth="1"/>
    <col min="5" max="5" width="21" customWidth="1"/>
    <col min="6" max="6" width="7.85546875" style="29" customWidth="1"/>
    <col min="7" max="7" width="13.85546875" customWidth="1"/>
    <col min="8" max="8" width="21" customWidth="1"/>
    <col min="9" max="9" width="12.42578125" customWidth="1"/>
    <col min="10" max="10" width="12.85546875" style="29" customWidth="1"/>
    <col min="11" max="11" width="10" customWidth="1"/>
    <col min="12" max="12" width="10.140625" customWidth="1"/>
    <col min="13" max="13" width="14.42578125" customWidth="1"/>
  </cols>
  <sheetData>
    <row r="1" spans="2:14" ht="15.75" thickBot="1" x14ac:dyDescent="0.3">
      <c r="B1" t="s">
        <v>111</v>
      </c>
    </row>
    <row r="2" spans="2:14" ht="15" customHeight="1" thickBot="1" x14ac:dyDescent="0.3">
      <c r="B2" s="699" t="s">
        <v>174</v>
      </c>
      <c r="C2" s="700"/>
      <c r="D2" s="700"/>
      <c r="E2" s="700"/>
      <c r="F2" s="700"/>
      <c r="G2" s="700"/>
      <c r="H2" s="700"/>
      <c r="I2" s="700"/>
      <c r="J2" s="700"/>
      <c r="K2" s="700"/>
      <c r="L2" s="700"/>
      <c r="M2" s="701"/>
    </row>
    <row r="3" spans="2:14" ht="15.75" thickBot="1" x14ac:dyDescent="0.3">
      <c r="B3" s="396"/>
      <c r="C3" s="697"/>
      <c r="D3" s="697"/>
      <c r="E3" s="697"/>
      <c r="F3" s="697"/>
      <c r="G3" s="697"/>
      <c r="H3" s="697"/>
      <c r="I3" s="697"/>
      <c r="J3" s="697"/>
      <c r="K3" s="697"/>
      <c r="L3" s="697"/>
      <c r="M3" s="396"/>
    </row>
    <row r="4" spans="2:14" ht="30.75" thickBot="1" x14ac:dyDescent="0.3">
      <c r="B4" s="331" t="s">
        <v>83</v>
      </c>
      <c r="C4" s="332" t="s">
        <v>113</v>
      </c>
      <c r="D4" s="15" t="s">
        <v>25</v>
      </c>
      <c r="E4" s="15" t="s">
        <v>91</v>
      </c>
      <c r="F4" s="15" t="s">
        <v>165</v>
      </c>
      <c r="G4" s="332" t="s">
        <v>106</v>
      </c>
      <c r="H4" s="15" t="s">
        <v>0</v>
      </c>
      <c r="I4" s="98" t="s">
        <v>6</v>
      </c>
      <c r="J4" s="98" t="s">
        <v>365</v>
      </c>
      <c r="K4" s="332" t="s">
        <v>1</v>
      </c>
      <c r="L4" s="341" t="s">
        <v>152</v>
      </c>
      <c r="M4" s="336" t="s">
        <v>109</v>
      </c>
      <c r="N4" s="1"/>
    </row>
    <row r="5" spans="2:14" ht="51" x14ac:dyDescent="0.25">
      <c r="B5" s="140" t="s">
        <v>384</v>
      </c>
      <c r="C5" s="141">
        <v>1</v>
      </c>
      <c r="D5" s="72" t="s">
        <v>428</v>
      </c>
      <c r="E5" s="72" t="s">
        <v>430</v>
      </c>
      <c r="F5" s="72" t="s">
        <v>167</v>
      </c>
      <c r="G5" s="72" t="s">
        <v>94</v>
      </c>
      <c r="H5" s="72" t="s">
        <v>331</v>
      </c>
      <c r="I5" s="72" t="s">
        <v>11</v>
      </c>
      <c r="J5" s="72" t="s">
        <v>368</v>
      </c>
      <c r="K5" s="72"/>
      <c r="L5" s="72"/>
      <c r="M5" s="338"/>
    </row>
    <row r="6" spans="2:14" ht="51" x14ac:dyDescent="0.25">
      <c r="B6" s="142"/>
      <c r="C6" s="143">
        <v>2</v>
      </c>
      <c r="D6" s="49" t="s">
        <v>427</v>
      </c>
      <c r="E6" s="49" t="s">
        <v>431</v>
      </c>
      <c r="F6" s="49" t="s">
        <v>167</v>
      </c>
      <c r="G6" s="49" t="s">
        <v>7</v>
      </c>
      <c r="H6" s="49" t="s">
        <v>107</v>
      </c>
      <c r="I6" s="49" t="s">
        <v>11</v>
      </c>
      <c r="J6" s="49" t="s">
        <v>368</v>
      </c>
      <c r="K6" s="49"/>
      <c r="L6" s="49"/>
      <c r="M6" s="339"/>
    </row>
    <row r="7" spans="2:14" s="29" customFormat="1" ht="51" x14ac:dyDescent="0.25">
      <c r="B7" s="142"/>
      <c r="C7" s="143">
        <v>3</v>
      </c>
      <c r="D7" s="49" t="s">
        <v>429</v>
      </c>
      <c r="E7" s="49" t="s">
        <v>432</v>
      </c>
      <c r="F7" s="49" t="s">
        <v>176</v>
      </c>
      <c r="G7" s="49" t="s">
        <v>360</v>
      </c>
      <c r="H7" s="49" t="s">
        <v>2</v>
      </c>
      <c r="I7" s="49" t="s">
        <v>11</v>
      </c>
      <c r="J7" s="49" t="s">
        <v>368</v>
      </c>
      <c r="K7" s="49"/>
      <c r="L7" s="49"/>
      <c r="M7" s="339"/>
    </row>
    <row r="8" spans="2:14" s="29" customFormat="1" x14ac:dyDescent="0.25">
      <c r="B8" s="142"/>
      <c r="C8" s="143"/>
      <c r="D8" s="49"/>
      <c r="E8" s="49"/>
      <c r="F8" s="49" t="s">
        <v>107</v>
      </c>
      <c r="G8" s="49" t="s">
        <v>107</v>
      </c>
      <c r="H8" s="49" t="s">
        <v>107</v>
      </c>
      <c r="I8" s="49" t="s">
        <v>107</v>
      </c>
      <c r="J8" s="49" t="s">
        <v>107</v>
      </c>
      <c r="K8" s="49"/>
      <c r="L8" s="49"/>
      <c r="M8" s="339"/>
    </row>
    <row r="9" spans="2:14" ht="15.75" thickBot="1" x14ac:dyDescent="0.3">
      <c r="B9" s="315"/>
      <c r="C9" s="316"/>
      <c r="D9" s="108"/>
      <c r="E9" s="108"/>
      <c r="F9" s="108" t="s">
        <v>107</v>
      </c>
      <c r="G9" s="108" t="s">
        <v>107</v>
      </c>
      <c r="H9" s="108" t="s">
        <v>107</v>
      </c>
      <c r="I9" s="108" t="s">
        <v>107</v>
      </c>
      <c r="J9" s="108" t="s">
        <v>107</v>
      </c>
      <c r="K9" s="108"/>
      <c r="L9" s="108"/>
      <c r="M9" s="342"/>
    </row>
    <row r="10" spans="2:14" x14ac:dyDescent="0.25">
      <c r="B10" s="140" t="s">
        <v>383</v>
      </c>
      <c r="C10" s="141">
        <v>1</v>
      </c>
      <c r="D10" s="72"/>
      <c r="E10" s="72"/>
      <c r="F10" s="72" t="s">
        <v>107</v>
      </c>
      <c r="G10" s="72" t="s">
        <v>107</v>
      </c>
      <c r="H10" s="72" t="s">
        <v>107</v>
      </c>
      <c r="I10" s="72" t="s">
        <v>107</v>
      </c>
      <c r="J10" s="72" t="s">
        <v>107</v>
      </c>
      <c r="K10" s="72"/>
      <c r="L10" s="72"/>
      <c r="M10" s="338"/>
    </row>
    <row r="11" spans="2:14" x14ac:dyDescent="0.25">
      <c r="B11" s="142"/>
      <c r="C11" s="143">
        <v>2</v>
      </c>
      <c r="D11" s="49"/>
      <c r="E11" s="49"/>
      <c r="F11" s="49" t="s">
        <v>107</v>
      </c>
      <c r="G11" s="49" t="s">
        <v>107</v>
      </c>
      <c r="H11" s="49" t="s">
        <v>107</v>
      </c>
      <c r="I11" s="49" t="s">
        <v>107</v>
      </c>
      <c r="J11" s="49" t="s">
        <v>107</v>
      </c>
      <c r="K11" s="49"/>
      <c r="L11" s="49"/>
      <c r="M11" s="339"/>
    </row>
    <row r="12" spans="2:14" s="29" customFormat="1" x14ac:dyDescent="0.25">
      <c r="B12" s="142"/>
      <c r="C12" s="143"/>
      <c r="D12" s="49"/>
      <c r="E12" s="49"/>
      <c r="F12" s="49" t="s">
        <v>107</v>
      </c>
      <c r="G12" s="49" t="s">
        <v>107</v>
      </c>
      <c r="H12" s="49" t="s">
        <v>107</v>
      </c>
      <c r="I12" s="49" t="s">
        <v>107</v>
      </c>
      <c r="J12" s="49" t="s">
        <v>107</v>
      </c>
      <c r="K12" s="49"/>
      <c r="L12" s="49"/>
      <c r="M12" s="339"/>
    </row>
    <row r="13" spans="2:14" s="29" customFormat="1" x14ac:dyDescent="0.25">
      <c r="B13" s="142"/>
      <c r="C13" s="143"/>
      <c r="D13" s="49"/>
      <c r="E13" s="49"/>
      <c r="F13" s="49" t="s">
        <v>107</v>
      </c>
      <c r="G13" s="49" t="s">
        <v>107</v>
      </c>
      <c r="H13" s="49" t="s">
        <v>107</v>
      </c>
      <c r="I13" s="49" t="s">
        <v>107</v>
      </c>
      <c r="J13" s="49" t="s">
        <v>107</v>
      </c>
      <c r="K13" s="49"/>
      <c r="L13" s="49"/>
      <c r="M13" s="339"/>
    </row>
    <row r="14" spans="2:14" ht="15.75" thickBot="1" x14ac:dyDescent="0.3">
      <c r="B14" s="144"/>
      <c r="C14" s="145"/>
      <c r="D14" s="51"/>
      <c r="E14" s="51"/>
      <c r="F14" s="51" t="s">
        <v>107</v>
      </c>
      <c r="G14" s="51" t="s">
        <v>107</v>
      </c>
      <c r="H14" s="51" t="s">
        <v>107</v>
      </c>
      <c r="I14" s="51" t="s">
        <v>107</v>
      </c>
      <c r="J14" s="51" t="s">
        <v>107</v>
      </c>
      <c r="K14" s="51"/>
      <c r="L14" s="51"/>
      <c r="M14" s="340"/>
    </row>
    <row r="15" spans="2:14" s="29" customFormat="1" x14ac:dyDescent="0.25">
      <c r="B15" s="96"/>
    </row>
    <row r="17" spans="2:18" x14ac:dyDescent="0.25">
      <c r="B17" s="21" t="s">
        <v>109</v>
      </c>
      <c r="D17" s="21"/>
      <c r="E17" s="21"/>
      <c r="F17" s="21"/>
      <c r="G17" s="21"/>
      <c r="H17" s="21"/>
      <c r="I17" s="21"/>
      <c r="J17" s="21"/>
      <c r="K17" s="21"/>
      <c r="L17" s="21"/>
    </row>
    <row r="18" spans="2:18" x14ac:dyDescent="0.25">
      <c r="B18" s="24" t="s">
        <v>116</v>
      </c>
      <c r="D18" s="24"/>
      <c r="E18" s="24"/>
      <c r="F18" s="24"/>
      <c r="G18" s="24"/>
      <c r="H18" s="24"/>
      <c r="I18" s="24"/>
      <c r="J18" s="24"/>
      <c r="K18" s="24"/>
      <c r="L18" s="24"/>
    </row>
    <row r="19" spans="2:18" ht="34.35" customHeight="1" x14ac:dyDescent="0.25">
      <c r="B19" s="696" t="s">
        <v>4</v>
      </c>
      <c r="C19" s="696"/>
      <c r="D19" s="696"/>
      <c r="E19" s="696"/>
      <c r="F19" s="696"/>
      <c r="G19" s="696"/>
      <c r="H19" s="696"/>
      <c r="I19" s="696"/>
      <c r="J19" s="696"/>
      <c r="K19" s="696"/>
      <c r="L19" s="696"/>
      <c r="M19" s="23"/>
      <c r="N19" s="23"/>
    </row>
    <row r="20" spans="2:18" s="29" customFormat="1" ht="16.350000000000001" customHeight="1" x14ac:dyDescent="0.25">
      <c r="B20" s="187"/>
      <c r="C20" s="187"/>
      <c r="D20" s="187"/>
      <c r="E20" s="187"/>
      <c r="F20" s="187"/>
      <c r="G20" s="187"/>
      <c r="H20" s="187"/>
      <c r="I20" s="187"/>
      <c r="J20" s="334"/>
      <c r="K20" s="187"/>
      <c r="L20" s="187"/>
      <c r="M20" s="23"/>
      <c r="N20" s="23"/>
    </row>
    <row r="21" spans="2:18" x14ac:dyDescent="0.25">
      <c r="B21" s="698" t="s">
        <v>134</v>
      </c>
      <c r="C21" s="698"/>
      <c r="D21" s="698"/>
      <c r="E21" s="698"/>
      <c r="F21" s="698"/>
      <c r="G21" s="698"/>
      <c r="H21" s="698"/>
      <c r="I21" s="698"/>
      <c r="J21" s="698"/>
      <c r="K21" s="698"/>
      <c r="L21" s="698"/>
      <c r="M21" s="266"/>
      <c r="N21" s="266"/>
      <c r="O21" s="266"/>
      <c r="P21" s="266"/>
      <c r="Q21" s="266"/>
      <c r="R21" s="266"/>
    </row>
    <row r="22" spans="2:18" x14ac:dyDescent="0.25">
      <c r="B22" s="694" t="s">
        <v>252</v>
      </c>
      <c r="C22" s="694"/>
      <c r="D22" s="694"/>
      <c r="E22" s="694"/>
      <c r="F22" s="694"/>
      <c r="G22" s="694"/>
      <c r="H22" s="694"/>
      <c r="I22" s="694"/>
      <c r="J22" s="694"/>
      <c r="K22" s="694"/>
      <c r="L22" s="694"/>
      <c r="M22" s="267"/>
      <c r="N22" s="267"/>
      <c r="O22" s="267"/>
      <c r="P22" s="267"/>
      <c r="Q22" s="267"/>
      <c r="R22" s="267"/>
    </row>
    <row r="23" spans="2:18" x14ac:dyDescent="0.25">
      <c r="B23" s="693" t="s">
        <v>275</v>
      </c>
      <c r="C23" s="693"/>
      <c r="D23" s="693"/>
      <c r="E23" s="693"/>
      <c r="F23" s="693"/>
      <c r="G23" s="693"/>
      <c r="H23" s="693"/>
      <c r="I23" s="693"/>
      <c r="J23" s="693"/>
      <c r="K23" s="693"/>
      <c r="L23" s="693"/>
      <c r="M23" s="24"/>
      <c r="N23" s="24"/>
      <c r="O23" s="24"/>
      <c r="P23" s="24"/>
      <c r="Q23" s="24"/>
      <c r="R23" s="24"/>
    </row>
    <row r="24" spans="2:18" x14ac:dyDescent="0.25">
      <c r="B24" s="693" t="s">
        <v>253</v>
      </c>
      <c r="C24" s="693"/>
      <c r="D24" s="693"/>
      <c r="E24" s="693"/>
      <c r="F24" s="693"/>
      <c r="G24" s="693"/>
      <c r="H24" s="693"/>
      <c r="I24" s="693"/>
      <c r="J24" s="693"/>
      <c r="K24" s="693"/>
      <c r="L24" s="693"/>
      <c r="M24" s="24"/>
      <c r="N24" s="24"/>
      <c r="O24" s="24"/>
      <c r="P24" s="24"/>
      <c r="Q24" s="24"/>
      <c r="R24" s="24"/>
    </row>
    <row r="25" spans="2:18" s="29" customFormat="1" ht="29.25" customHeight="1" x14ac:dyDescent="0.25">
      <c r="B25" s="695" t="s">
        <v>362</v>
      </c>
      <c r="C25" s="695"/>
      <c r="D25" s="695"/>
      <c r="E25" s="695"/>
      <c r="F25" s="695"/>
      <c r="G25" s="695"/>
      <c r="H25" s="695"/>
      <c r="I25" s="695"/>
      <c r="J25" s="695"/>
      <c r="K25" s="695"/>
      <c r="L25" s="695"/>
      <c r="M25" s="24"/>
      <c r="N25" s="24"/>
      <c r="O25" s="24"/>
      <c r="P25" s="24"/>
      <c r="Q25" s="24"/>
      <c r="R25" s="24"/>
    </row>
    <row r="26" spans="2:18" s="29" customFormat="1" x14ac:dyDescent="0.25">
      <c r="B26" s="693" t="s">
        <v>361</v>
      </c>
      <c r="C26" s="693"/>
      <c r="D26" s="693"/>
      <c r="E26" s="693"/>
      <c r="F26" s="693"/>
      <c r="G26" s="693"/>
      <c r="H26" s="693"/>
      <c r="I26" s="693"/>
      <c r="J26" s="693"/>
      <c r="K26" s="693"/>
      <c r="L26" s="693"/>
      <c r="M26" s="24"/>
      <c r="N26" s="24"/>
      <c r="O26" s="24"/>
      <c r="P26" s="24"/>
      <c r="Q26" s="24"/>
      <c r="R26" s="24"/>
    </row>
    <row r="27" spans="2:18" x14ac:dyDescent="0.25">
      <c r="B27" s="693" t="s">
        <v>369</v>
      </c>
      <c r="C27" s="693"/>
      <c r="D27" s="693"/>
      <c r="E27" s="693"/>
      <c r="F27" s="693"/>
      <c r="G27" s="693"/>
      <c r="H27" s="693"/>
      <c r="I27" s="693"/>
      <c r="J27" s="693"/>
      <c r="K27" s="693"/>
      <c r="L27" s="693"/>
      <c r="M27" s="24"/>
      <c r="N27" s="24"/>
      <c r="O27" s="24"/>
      <c r="P27" s="24"/>
      <c r="Q27" s="24"/>
      <c r="R27" s="24"/>
    </row>
    <row r="28" spans="2:18" x14ac:dyDescent="0.25">
      <c r="B28" s="693" t="s">
        <v>273</v>
      </c>
      <c r="C28" s="693"/>
      <c r="D28" s="693"/>
      <c r="E28" s="693"/>
      <c r="F28" s="693"/>
      <c r="G28" s="693"/>
      <c r="H28" s="693"/>
      <c r="I28" s="693"/>
      <c r="J28" s="693"/>
      <c r="K28" s="693"/>
      <c r="L28" s="693"/>
    </row>
    <row r="29" spans="2:18" x14ac:dyDescent="0.25">
      <c r="F29"/>
    </row>
    <row r="30" spans="2:18" x14ac:dyDescent="0.25">
      <c r="F30"/>
    </row>
    <row r="31" spans="2:18" ht="14.85" customHeight="1" x14ac:dyDescent="0.25">
      <c r="F31"/>
    </row>
    <row r="32" spans="2:18" ht="14.85" customHeight="1" x14ac:dyDescent="0.25">
      <c r="F32"/>
    </row>
  </sheetData>
  <mergeCells count="11">
    <mergeCell ref="B19:L19"/>
    <mergeCell ref="C3:L3"/>
    <mergeCell ref="B21:L21"/>
    <mergeCell ref="B23:L23"/>
    <mergeCell ref="B2:M2"/>
    <mergeCell ref="B24:L24"/>
    <mergeCell ref="B27:L27"/>
    <mergeCell ref="B28:L28"/>
    <mergeCell ref="B22:L22"/>
    <mergeCell ref="B26:L26"/>
    <mergeCell ref="B25:L25"/>
  </mergeCells>
  <conditionalFormatting sqref="C5:L14">
    <cfRule type="containsBlanks" dxfId="178" priority="1">
      <formula>LEN(TRIM(C5))=0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zoomScale="90" zoomScaleNormal="90" zoomScalePageLayoutView="80" workbookViewId="0">
      <selection activeCell="B1" sqref="B1"/>
    </sheetView>
  </sheetViews>
  <sheetFormatPr defaultColWidth="8.85546875" defaultRowHeight="15" x14ac:dyDescent="0.25"/>
  <cols>
    <col min="1" max="1" width="1.85546875" style="29" customWidth="1"/>
    <col min="2" max="2" width="16" style="29" customWidth="1"/>
    <col min="3" max="3" width="5.42578125" style="29" customWidth="1"/>
    <col min="4" max="4" width="17" style="29" customWidth="1"/>
    <col min="5" max="5" width="21" style="29" customWidth="1"/>
    <col min="6" max="6" width="9.140625" style="29" customWidth="1"/>
    <col min="7" max="7" width="19.42578125" style="29" customWidth="1"/>
    <col min="8" max="8" width="17.5703125" style="23" customWidth="1"/>
    <col min="9" max="9" width="13" style="23" customWidth="1"/>
    <col min="10" max="10" width="11.85546875" style="23" customWidth="1"/>
    <col min="11" max="11" width="13" style="23" customWidth="1"/>
    <col min="12" max="12" width="9.140625" style="29" customWidth="1"/>
    <col min="13" max="13" width="9.42578125" style="29" customWidth="1"/>
    <col min="14" max="14" width="9.28515625" style="29" customWidth="1"/>
    <col min="15" max="15" width="11.5703125" style="29" customWidth="1"/>
    <col min="16" max="16" width="8.42578125" style="29" customWidth="1"/>
    <col min="17" max="19" width="7.140625" style="29" customWidth="1"/>
    <col min="20" max="20" width="11.85546875" style="29" customWidth="1"/>
    <col min="21" max="21" width="5.140625" style="29" customWidth="1"/>
    <col min="22" max="22" width="5.85546875" style="29" customWidth="1"/>
    <col min="23" max="23" width="12.85546875" style="29" customWidth="1"/>
    <col min="24" max="24" width="12.28515625" style="29" customWidth="1"/>
    <col min="25" max="16384" width="8.85546875" style="29"/>
  </cols>
  <sheetData>
    <row r="1" spans="1:25" ht="15.75" thickBot="1" x14ac:dyDescent="0.3">
      <c r="B1" s="29" t="s">
        <v>110</v>
      </c>
    </row>
    <row r="2" spans="1:25" ht="16.350000000000001" customHeight="1" thickBot="1" x14ac:dyDescent="0.3">
      <c r="A2" s="7"/>
      <c r="B2" s="702" t="s">
        <v>5</v>
      </c>
      <c r="C2" s="703"/>
      <c r="D2" s="703"/>
      <c r="E2" s="703"/>
      <c r="F2" s="703"/>
      <c r="G2" s="703"/>
      <c r="H2" s="703"/>
      <c r="I2" s="703"/>
      <c r="J2" s="703"/>
      <c r="K2" s="703"/>
      <c r="L2" s="703"/>
      <c r="M2" s="703"/>
      <c r="N2" s="703"/>
      <c r="O2" s="703"/>
      <c r="P2" s="703"/>
      <c r="Q2" s="703"/>
      <c r="R2" s="703"/>
      <c r="S2" s="703"/>
      <c r="T2" s="703"/>
      <c r="U2" s="703"/>
      <c r="V2" s="703"/>
      <c r="W2" s="704"/>
      <c r="X2" s="23"/>
      <c r="Y2" s="23"/>
    </row>
    <row r="3" spans="1:25" ht="15.75" thickBot="1" x14ac:dyDescent="0.3">
      <c r="A3" s="7"/>
      <c r="B3" s="724"/>
      <c r="C3" s="724"/>
      <c r="D3" s="725"/>
      <c r="E3" s="725"/>
      <c r="F3" s="725"/>
      <c r="G3" s="725"/>
      <c r="H3" s="725"/>
      <c r="I3" s="725"/>
      <c r="J3" s="725"/>
      <c r="K3" s="725"/>
      <c r="L3" s="725"/>
      <c r="M3" s="725"/>
      <c r="N3" s="725"/>
      <c r="O3" s="725"/>
      <c r="P3" s="725"/>
      <c r="Q3" s="725"/>
      <c r="R3" s="725"/>
      <c r="S3" s="725"/>
      <c r="T3" s="724"/>
      <c r="U3" s="724"/>
      <c r="V3" s="724"/>
      <c r="W3" s="724"/>
    </row>
    <row r="4" spans="1:25" ht="27.6" customHeight="1" thickBot="1" x14ac:dyDescent="0.3">
      <c r="A4" s="277"/>
      <c r="B4" s="726" t="s">
        <v>83</v>
      </c>
      <c r="C4" s="726" t="s">
        <v>113</v>
      </c>
      <c r="D4" s="732" t="s">
        <v>25</v>
      </c>
      <c r="E4" s="726" t="s">
        <v>91</v>
      </c>
      <c r="F4" s="734" t="s">
        <v>165</v>
      </c>
      <c r="G4" s="722" t="s">
        <v>0</v>
      </c>
      <c r="H4" s="722" t="s">
        <v>3</v>
      </c>
      <c r="I4" s="722" t="s">
        <v>106</v>
      </c>
      <c r="J4" s="705" t="s">
        <v>6</v>
      </c>
      <c r="K4" s="722" t="s">
        <v>365</v>
      </c>
      <c r="L4" s="734" t="s">
        <v>169</v>
      </c>
      <c r="M4" s="705"/>
      <c r="N4" s="705"/>
      <c r="O4" s="705"/>
      <c r="P4" s="707" t="s">
        <v>170</v>
      </c>
      <c r="Q4" s="708"/>
      <c r="R4" s="708"/>
      <c r="S4" s="708"/>
      <c r="T4" s="709" t="s">
        <v>181</v>
      </c>
      <c r="U4" s="718" t="s">
        <v>1</v>
      </c>
      <c r="V4" s="720" t="s">
        <v>152</v>
      </c>
      <c r="W4" s="729" t="s">
        <v>109</v>
      </c>
      <c r="X4" s="729" t="s">
        <v>502</v>
      </c>
    </row>
    <row r="5" spans="1:25" ht="33" customHeight="1" thickBot="1" x14ac:dyDescent="0.3">
      <c r="A5" s="277"/>
      <c r="B5" s="727"/>
      <c r="C5" s="727"/>
      <c r="D5" s="733"/>
      <c r="E5" s="727"/>
      <c r="F5" s="735"/>
      <c r="G5" s="728"/>
      <c r="H5" s="728"/>
      <c r="I5" s="728"/>
      <c r="J5" s="706"/>
      <c r="K5" s="723"/>
      <c r="L5" s="404">
        <v>2019</v>
      </c>
      <c r="M5" s="404">
        <v>2020</v>
      </c>
      <c r="N5" s="551">
        <v>2021</v>
      </c>
      <c r="O5" s="404">
        <v>2022</v>
      </c>
      <c r="P5" s="406">
        <v>2023</v>
      </c>
      <c r="Q5" s="404">
        <v>2024</v>
      </c>
      <c r="R5" s="404">
        <v>2025</v>
      </c>
      <c r="S5" s="405" t="s">
        <v>95</v>
      </c>
      <c r="T5" s="710"/>
      <c r="U5" s="719"/>
      <c r="V5" s="721"/>
      <c r="W5" s="730"/>
      <c r="X5" s="730"/>
    </row>
    <row r="6" spans="1:25" ht="69" customHeight="1" x14ac:dyDescent="0.25">
      <c r="A6" s="276"/>
      <c r="B6" s="711" t="s">
        <v>84</v>
      </c>
      <c r="C6" s="93" t="s">
        <v>508</v>
      </c>
      <c r="D6" s="569" t="s">
        <v>492</v>
      </c>
      <c r="E6" s="570" t="s">
        <v>493</v>
      </c>
      <c r="F6" s="569" t="s">
        <v>176</v>
      </c>
      <c r="G6" s="569" t="s">
        <v>335</v>
      </c>
      <c r="H6" s="569" t="s">
        <v>341</v>
      </c>
      <c r="I6" s="569" t="s">
        <v>360</v>
      </c>
      <c r="J6" s="569" t="s">
        <v>11</v>
      </c>
      <c r="K6" s="571" t="s">
        <v>368</v>
      </c>
      <c r="L6" s="58"/>
      <c r="M6" s="58"/>
      <c r="N6" s="58"/>
      <c r="O6" s="58"/>
      <c r="P6" s="57"/>
      <c r="Q6" s="58"/>
      <c r="R6" s="58"/>
      <c r="S6" s="175"/>
      <c r="T6" s="59"/>
      <c r="U6" s="577">
        <v>2020</v>
      </c>
      <c r="V6" s="578">
        <v>2025</v>
      </c>
      <c r="W6" s="579" t="s">
        <v>498</v>
      </c>
      <c r="X6" s="566"/>
    </row>
    <row r="7" spans="1:25" ht="75" x14ac:dyDescent="0.25">
      <c r="A7" s="276"/>
      <c r="B7" s="712"/>
      <c r="C7" s="572" t="s">
        <v>509</v>
      </c>
      <c r="D7" s="573" t="s">
        <v>495</v>
      </c>
      <c r="E7" s="574" t="s">
        <v>496</v>
      </c>
      <c r="F7" s="573" t="s">
        <v>176</v>
      </c>
      <c r="G7" s="573" t="s">
        <v>335</v>
      </c>
      <c r="H7" s="573" t="s">
        <v>341</v>
      </c>
      <c r="I7" s="573" t="s">
        <v>360</v>
      </c>
      <c r="J7" s="573" t="s">
        <v>11</v>
      </c>
      <c r="K7" s="575" t="s">
        <v>368</v>
      </c>
      <c r="L7" s="58"/>
      <c r="M7" s="58"/>
      <c r="N7" s="58"/>
      <c r="O7" s="58"/>
      <c r="P7" s="57"/>
      <c r="Q7" s="58"/>
      <c r="R7" s="58"/>
      <c r="S7" s="175"/>
      <c r="T7" s="63"/>
      <c r="U7" s="577">
        <v>2020</v>
      </c>
      <c r="V7" s="578">
        <v>2025</v>
      </c>
      <c r="W7" s="579" t="s">
        <v>498</v>
      </c>
      <c r="X7" s="566"/>
    </row>
    <row r="8" spans="1:25" ht="38.25" x14ac:dyDescent="0.25">
      <c r="A8" s="276"/>
      <c r="B8" s="712"/>
      <c r="C8" s="572" t="s">
        <v>510</v>
      </c>
      <c r="D8" s="573" t="s">
        <v>499</v>
      </c>
      <c r="E8" s="573" t="s">
        <v>500</v>
      </c>
      <c r="F8" s="573" t="s">
        <v>176</v>
      </c>
      <c r="G8" s="573" t="s">
        <v>335</v>
      </c>
      <c r="H8" s="573" t="s">
        <v>338</v>
      </c>
      <c r="I8" s="573" t="s">
        <v>7</v>
      </c>
      <c r="J8" s="573" t="s">
        <v>11</v>
      </c>
      <c r="K8" s="575" t="s">
        <v>368</v>
      </c>
      <c r="L8" s="58"/>
      <c r="M8" s="580">
        <v>17200</v>
      </c>
      <c r="N8" s="581">
        <v>27900</v>
      </c>
      <c r="O8" s="582" t="s">
        <v>505</v>
      </c>
      <c r="P8" s="57"/>
      <c r="Q8" s="58"/>
      <c r="R8" s="58"/>
      <c r="S8" s="175"/>
      <c r="T8" s="63"/>
      <c r="U8" s="577">
        <v>2020</v>
      </c>
      <c r="V8" s="578">
        <v>2025</v>
      </c>
      <c r="W8" s="579"/>
      <c r="X8" s="203" t="s">
        <v>501</v>
      </c>
    </row>
    <row r="9" spans="1:25" ht="50.45" customHeight="1" x14ac:dyDescent="0.25">
      <c r="A9" s="276"/>
      <c r="B9" s="712"/>
      <c r="C9" s="572" t="s">
        <v>511</v>
      </c>
      <c r="D9" s="573" t="s">
        <v>506</v>
      </c>
      <c r="E9" s="573" t="s">
        <v>507</v>
      </c>
      <c r="F9" s="573" t="s">
        <v>176</v>
      </c>
      <c r="G9" s="573" t="s">
        <v>335</v>
      </c>
      <c r="H9" s="573" t="s">
        <v>341</v>
      </c>
      <c r="I9" s="573" t="s">
        <v>7</v>
      </c>
      <c r="J9" s="573" t="s">
        <v>11</v>
      </c>
      <c r="K9" s="575" t="s">
        <v>368</v>
      </c>
      <c r="L9" s="58"/>
      <c r="M9" s="58"/>
      <c r="N9" s="58"/>
      <c r="O9" s="58"/>
      <c r="P9" s="57"/>
      <c r="Q9" s="58"/>
      <c r="R9" s="58"/>
      <c r="S9" s="175"/>
      <c r="T9" s="63"/>
      <c r="U9" s="577">
        <v>2020</v>
      </c>
      <c r="V9" s="578">
        <v>2025</v>
      </c>
      <c r="W9" s="579" t="s">
        <v>498</v>
      </c>
      <c r="X9" s="566"/>
    </row>
    <row r="10" spans="1:25" ht="102.75" thickBot="1" x14ac:dyDescent="0.3">
      <c r="A10" s="276"/>
      <c r="B10" s="712"/>
      <c r="C10" s="572" t="s">
        <v>512</v>
      </c>
      <c r="D10" s="573" t="s">
        <v>513</v>
      </c>
      <c r="E10" s="574" t="s">
        <v>514</v>
      </c>
      <c r="F10" s="573" t="s">
        <v>176</v>
      </c>
      <c r="G10" s="573" t="s">
        <v>335</v>
      </c>
      <c r="H10" s="573" t="s">
        <v>341</v>
      </c>
      <c r="I10" s="573" t="s">
        <v>360</v>
      </c>
      <c r="J10" s="573" t="s">
        <v>11</v>
      </c>
      <c r="K10" s="575" t="s">
        <v>368</v>
      </c>
      <c r="L10" s="58"/>
      <c r="M10" s="58"/>
      <c r="N10" s="58"/>
      <c r="O10" s="58"/>
      <c r="P10" s="57"/>
      <c r="Q10" s="58"/>
      <c r="R10" s="58"/>
      <c r="S10" s="175"/>
      <c r="T10" s="63"/>
      <c r="U10" s="577">
        <v>2020</v>
      </c>
      <c r="V10" s="578">
        <v>2025</v>
      </c>
      <c r="W10" s="579" t="s">
        <v>498</v>
      </c>
      <c r="X10" s="566"/>
    </row>
    <row r="11" spans="1:25" ht="76.5" x14ac:dyDescent="0.25">
      <c r="A11" s="552"/>
      <c r="B11" s="712"/>
      <c r="C11" s="94" t="s">
        <v>27</v>
      </c>
      <c r="D11" s="53" t="s">
        <v>477</v>
      </c>
      <c r="E11" s="53" t="s">
        <v>654</v>
      </c>
      <c r="F11" s="53" t="s">
        <v>176</v>
      </c>
      <c r="G11" s="53" t="s">
        <v>335</v>
      </c>
      <c r="H11" s="53" t="s">
        <v>338</v>
      </c>
      <c r="I11" s="53" t="s">
        <v>360</v>
      </c>
      <c r="J11" s="356" t="s">
        <v>11</v>
      </c>
      <c r="K11" s="356" t="s">
        <v>368</v>
      </c>
      <c r="L11" s="71"/>
      <c r="M11" s="71"/>
      <c r="N11" s="71">
        <v>22000</v>
      </c>
      <c r="O11" s="71">
        <v>22000</v>
      </c>
      <c r="P11" s="70"/>
      <c r="Q11" s="71"/>
      <c r="R11" s="71"/>
      <c r="S11" s="177"/>
      <c r="T11" s="343"/>
      <c r="U11" s="344"/>
      <c r="V11" s="345"/>
      <c r="W11" s="350"/>
      <c r="X11" s="203" t="s">
        <v>626</v>
      </c>
    </row>
    <row r="12" spans="1:25" ht="51" x14ac:dyDescent="0.25">
      <c r="A12" s="552"/>
      <c r="B12" s="712"/>
      <c r="C12" s="583" t="s">
        <v>494</v>
      </c>
      <c r="D12" s="573" t="s">
        <v>515</v>
      </c>
      <c r="E12" s="574" t="s">
        <v>516</v>
      </c>
      <c r="F12" s="573" t="s">
        <v>176</v>
      </c>
      <c r="G12" s="573" t="s">
        <v>335</v>
      </c>
      <c r="H12" s="573" t="s">
        <v>340</v>
      </c>
      <c r="I12" s="573" t="s">
        <v>360</v>
      </c>
      <c r="J12" s="573" t="s">
        <v>11</v>
      </c>
      <c r="K12" s="575" t="s">
        <v>368</v>
      </c>
      <c r="L12" s="62"/>
      <c r="M12" s="62"/>
      <c r="N12" s="62"/>
      <c r="O12" s="62"/>
      <c r="P12" s="61"/>
      <c r="Q12" s="62"/>
      <c r="R12" s="62"/>
      <c r="S12" s="178"/>
      <c r="T12" s="63"/>
      <c r="U12" s="577">
        <v>2021</v>
      </c>
      <c r="V12" s="578" t="s">
        <v>517</v>
      </c>
      <c r="W12" s="579" t="s">
        <v>518</v>
      </c>
      <c r="X12" s="566"/>
    </row>
    <row r="13" spans="1:25" ht="66.95" customHeight="1" x14ac:dyDescent="0.25">
      <c r="A13" s="552"/>
      <c r="B13" s="712"/>
      <c r="C13" s="583" t="s">
        <v>497</v>
      </c>
      <c r="D13" s="584" t="s">
        <v>519</v>
      </c>
      <c r="E13" s="584" t="s">
        <v>655</v>
      </c>
      <c r="F13" s="584" t="s">
        <v>176</v>
      </c>
      <c r="G13" s="584" t="s">
        <v>335</v>
      </c>
      <c r="H13" s="584" t="s">
        <v>340</v>
      </c>
      <c r="I13" s="584" t="s">
        <v>360</v>
      </c>
      <c r="J13" s="585" t="s">
        <v>11</v>
      </c>
      <c r="K13" s="585" t="s">
        <v>368</v>
      </c>
      <c r="L13" s="62"/>
      <c r="M13" s="62"/>
      <c r="N13" s="62"/>
      <c r="O13" s="62"/>
      <c r="P13" s="61"/>
      <c r="Q13" s="62"/>
      <c r="R13" s="62"/>
      <c r="S13" s="178"/>
      <c r="T13" s="63"/>
      <c r="U13" s="577">
        <v>2022</v>
      </c>
      <c r="V13" s="578"/>
      <c r="W13" s="567" t="s">
        <v>518</v>
      </c>
      <c r="X13" s="203" t="s">
        <v>520</v>
      </c>
    </row>
    <row r="14" spans="1:25" ht="51" x14ac:dyDescent="0.25">
      <c r="A14" s="552"/>
      <c r="B14" s="712"/>
      <c r="C14" s="583" t="s">
        <v>504</v>
      </c>
      <c r="D14" s="573" t="s">
        <v>521</v>
      </c>
      <c r="E14" s="573" t="s">
        <v>522</v>
      </c>
      <c r="F14" s="573" t="s">
        <v>176</v>
      </c>
      <c r="G14" s="573" t="s">
        <v>335</v>
      </c>
      <c r="H14" s="573" t="s">
        <v>340</v>
      </c>
      <c r="I14" s="573" t="s">
        <v>360</v>
      </c>
      <c r="J14" s="573" t="s">
        <v>11</v>
      </c>
      <c r="K14" s="575" t="s">
        <v>368</v>
      </c>
      <c r="L14" s="62"/>
      <c r="M14" s="62"/>
      <c r="N14" s="62" t="s">
        <v>473</v>
      </c>
      <c r="O14" s="62" t="s">
        <v>473</v>
      </c>
      <c r="P14" s="61"/>
      <c r="Q14" s="62"/>
      <c r="R14" s="62"/>
      <c r="S14" s="178"/>
      <c r="T14" s="63"/>
      <c r="U14" s="577"/>
      <c r="V14" s="578"/>
      <c r="W14" s="567"/>
      <c r="X14" s="566"/>
    </row>
    <row r="15" spans="1:25" ht="63.75" x14ac:dyDescent="0.25">
      <c r="A15" s="552"/>
      <c r="B15" s="712"/>
      <c r="C15" s="583" t="s">
        <v>525</v>
      </c>
      <c r="D15" s="573" t="s">
        <v>523</v>
      </c>
      <c r="E15" s="573" t="s">
        <v>524</v>
      </c>
      <c r="F15" s="573" t="s">
        <v>176</v>
      </c>
      <c r="G15" s="573" t="s">
        <v>335</v>
      </c>
      <c r="H15" s="573" t="s">
        <v>338</v>
      </c>
      <c r="I15" s="573" t="s">
        <v>360</v>
      </c>
      <c r="J15" s="573" t="s">
        <v>11</v>
      </c>
      <c r="K15" s="575" t="s">
        <v>368</v>
      </c>
      <c r="L15" s="62"/>
      <c r="M15" s="62"/>
      <c r="N15" s="62">
        <v>22000</v>
      </c>
      <c r="O15" s="62">
        <v>22000</v>
      </c>
      <c r="P15" s="61"/>
      <c r="Q15" s="62"/>
      <c r="R15" s="62"/>
      <c r="S15" s="178"/>
      <c r="T15" s="63"/>
      <c r="U15" s="577">
        <v>2021</v>
      </c>
      <c r="V15" s="578">
        <v>2025</v>
      </c>
      <c r="W15" s="579"/>
      <c r="X15" s="203" t="s">
        <v>503</v>
      </c>
    </row>
    <row r="16" spans="1:25" ht="140.25" x14ac:dyDescent="0.25">
      <c r="A16" s="552"/>
      <c r="B16" s="712"/>
      <c r="C16" s="583" t="s">
        <v>527</v>
      </c>
      <c r="D16" s="573" t="s">
        <v>526</v>
      </c>
      <c r="E16" s="573" t="s">
        <v>528</v>
      </c>
      <c r="F16" s="573" t="s">
        <v>360</v>
      </c>
      <c r="G16" s="573" t="s">
        <v>335</v>
      </c>
      <c r="H16" s="573" t="s">
        <v>340</v>
      </c>
      <c r="I16" s="573" t="s">
        <v>360</v>
      </c>
      <c r="J16" s="573" t="s">
        <v>360</v>
      </c>
      <c r="K16" s="575" t="s">
        <v>368</v>
      </c>
      <c r="L16" s="62">
        <v>70780</v>
      </c>
      <c r="M16" s="62">
        <v>30700</v>
      </c>
      <c r="N16" s="62">
        <v>139000</v>
      </c>
      <c r="O16" s="62">
        <v>169000</v>
      </c>
      <c r="P16" s="61" t="s">
        <v>468</v>
      </c>
      <c r="Q16" s="62" t="s">
        <v>468</v>
      </c>
      <c r="R16" s="62" t="s">
        <v>468</v>
      </c>
      <c r="S16" s="178" t="s">
        <v>468</v>
      </c>
      <c r="T16" s="63"/>
      <c r="U16" s="577">
        <v>2020</v>
      </c>
      <c r="V16" s="578">
        <v>2025</v>
      </c>
      <c r="W16" s="579" t="s">
        <v>530</v>
      </c>
      <c r="X16" s="203" t="s">
        <v>529</v>
      </c>
    </row>
    <row r="17" spans="1:24" ht="63.75" x14ac:dyDescent="0.25">
      <c r="A17" s="552"/>
      <c r="B17" s="712"/>
      <c r="C17" s="583" t="s">
        <v>531</v>
      </c>
      <c r="D17" s="573" t="s">
        <v>532</v>
      </c>
      <c r="E17" s="573" t="s">
        <v>533</v>
      </c>
      <c r="F17" s="573" t="s">
        <v>166</v>
      </c>
      <c r="G17" s="573" t="s">
        <v>177</v>
      </c>
      <c r="H17" s="573" t="s">
        <v>339</v>
      </c>
      <c r="I17" s="573" t="s">
        <v>164</v>
      </c>
      <c r="J17" s="573" t="s">
        <v>360</v>
      </c>
      <c r="K17" s="575" t="s">
        <v>368</v>
      </c>
      <c r="L17" s="62"/>
      <c r="M17" s="62"/>
      <c r="N17" s="62" t="s">
        <v>473</v>
      </c>
      <c r="O17" s="62" t="s">
        <v>473</v>
      </c>
      <c r="P17" s="61"/>
      <c r="Q17" s="62"/>
      <c r="R17" s="62"/>
      <c r="S17" s="178"/>
      <c r="T17" s="63"/>
      <c r="U17" s="577"/>
      <c r="V17" s="578"/>
      <c r="W17" s="567"/>
      <c r="X17" s="566"/>
    </row>
    <row r="18" spans="1:24" ht="76.5" x14ac:dyDescent="0.25">
      <c r="A18" s="552"/>
      <c r="B18" s="712"/>
      <c r="C18" s="583" t="s">
        <v>534</v>
      </c>
      <c r="D18" s="573" t="s">
        <v>535</v>
      </c>
      <c r="E18" s="573" t="s">
        <v>536</v>
      </c>
      <c r="F18" s="573" t="s">
        <v>166</v>
      </c>
      <c r="G18" s="573" t="s">
        <v>177</v>
      </c>
      <c r="H18" s="573" t="s">
        <v>339</v>
      </c>
      <c r="I18" s="573" t="s">
        <v>360</v>
      </c>
      <c r="J18" s="573" t="s">
        <v>360</v>
      </c>
      <c r="K18" s="575" t="s">
        <v>368</v>
      </c>
      <c r="L18" s="62"/>
      <c r="M18" s="62"/>
      <c r="N18" s="62"/>
      <c r="O18" s="62"/>
      <c r="P18" s="61"/>
      <c r="Q18" s="62"/>
      <c r="R18" s="62"/>
      <c r="S18" s="178"/>
      <c r="T18" s="63"/>
      <c r="U18" s="577"/>
      <c r="V18" s="578"/>
      <c r="W18" s="579" t="s">
        <v>537</v>
      </c>
      <c r="X18" s="566"/>
    </row>
    <row r="19" spans="1:24" ht="63.75" x14ac:dyDescent="0.25">
      <c r="A19" s="552"/>
      <c r="B19" s="712"/>
      <c r="C19" s="583" t="s">
        <v>540</v>
      </c>
      <c r="D19" s="573" t="s">
        <v>542</v>
      </c>
      <c r="E19" s="573" t="s">
        <v>543</v>
      </c>
      <c r="F19" s="573" t="s">
        <v>360</v>
      </c>
      <c r="G19" s="573" t="s">
        <v>177</v>
      </c>
      <c r="H19" s="573" t="s">
        <v>544</v>
      </c>
      <c r="I19" s="573" t="s">
        <v>360</v>
      </c>
      <c r="J19" s="573" t="s">
        <v>360</v>
      </c>
      <c r="K19" s="575" t="s">
        <v>368</v>
      </c>
      <c r="L19" s="62"/>
      <c r="M19" s="62"/>
      <c r="N19" s="62"/>
      <c r="O19" s="62"/>
      <c r="P19" s="61"/>
      <c r="Q19" s="62"/>
      <c r="R19" s="62"/>
      <c r="S19" s="178"/>
      <c r="T19" s="63"/>
      <c r="U19" s="577"/>
      <c r="V19" s="578"/>
      <c r="W19" s="567" t="s">
        <v>545</v>
      </c>
      <c r="X19" s="566"/>
    </row>
    <row r="20" spans="1:24" ht="51" x14ac:dyDescent="0.25">
      <c r="A20" s="552"/>
      <c r="B20" s="712"/>
      <c r="C20" s="583" t="s">
        <v>541</v>
      </c>
      <c r="D20" s="573" t="s">
        <v>548</v>
      </c>
      <c r="E20" s="573" t="s">
        <v>549</v>
      </c>
      <c r="F20" s="573" t="s">
        <v>176</v>
      </c>
      <c r="G20" s="573" t="s">
        <v>337</v>
      </c>
      <c r="H20" s="573" t="s">
        <v>339</v>
      </c>
      <c r="I20" s="573" t="s">
        <v>360</v>
      </c>
      <c r="J20" s="573" t="s">
        <v>11</v>
      </c>
      <c r="K20" s="575" t="s">
        <v>368</v>
      </c>
      <c r="L20" s="62"/>
      <c r="M20" s="587"/>
      <c r="N20" s="588"/>
      <c r="O20" s="588"/>
      <c r="P20" s="61"/>
      <c r="Q20" s="62"/>
      <c r="R20" s="62"/>
      <c r="S20" s="178"/>
      <c r="T20" s="63"/>
      <c r="U20" s="577"/>
      <c r="V20" s="578"/>
      <c r="W20" s="567"/>
      <c r="X20" s="566"/>
    </row>
    <row r="21" spans="1:24" ht="76.5" x14ac:dyDescent="0.25">
      <c r="A21" s="552"/>
      <c r="B21" s="712"/>
      <c r="C21" s="583" t="s">
        <v>546</v>
      </c>
      <c r="D21" s="584" t="s">
        <v>551</v>
      </c>
      <c r="E21" s="584" t="s">
        <v>682</v>
      </c>
      <c r="F21" s="584" t="s">
        <v>360</v>
      </c>
      <c r="G21" s="584" t="s">
        <v>177</v>
      </c>
      <c r="H21" s="584" t="s">
        <v>339</v>
      </c>
      <c r="I21" s="584" t="s">
        <v>360</v>
      </c>
      <c r="J21" s="585" t="s">
        <v>13</v>
      </c>
      <c r="K21" s="585" t="s">
        <v>368</v>
      </c>
      <c r="L21" s="62"/>
      <c r="M21" s="587"/>
      <c r="N21" s="589"/>
      <c r="O21" s="589"/>
      <c r="P21" s="61"/>
      <c r="Q21" s="62"/>
      <c r="R21" s="62"/>
      <c r="S21" s="178"/>
      <c r="T21" s="63"/>
      <c r="U21" s="577"/>
      <c r="V21" s="578"/>
      <c r="W21" s="567"/>
      <c r="X21" s="566"/>
    </row>
    <row r="22" spans="1:24" ht="25.5" x14ac:dyDescent="0.25">
      <c r="A22" s="552"/>
      <c r="B22" s="712"/>
      <c r="C22" s="583" t="s">
        <v>547</v>
      </c>
      <c r="D22" s="584" t="s">
        <v>552</v>
      </c>
      <c r="E22" s="584" t="s">
        <v>550</v>
      </c>
      <c r="F22" s="584" t="s">
        <v>360</v>
      </c>
      <c r="G22" s="584" t="s">
        <v>177</v>
      </c>
      <c r="H22" s="584" t="s">
        <v>339</v>
      </c>
      <c r="I22" s="584" t="s">
        <v>360</v>
      </c>
      <c r="J22" s="585" t="s">
        <v>13</v>
      </c>
      <c r="K22" s="585" t="s">
        <v>368</v>
      </c>
      <c r="L22" s="62"/>
      <c r="M22" s="587"/>
      <c r="N22" s="589"/>
      <c r="O22" s="589"/>
      <c r="P22" s="61"/>
      <c r="Q22" s="62"/>
      <c r="R22" s="62"/>
      <c r="S22" s="178"/>
      <c r="T22" s="63"/>
      <c r="U22" s="577"/>
      <c r="V22" s="578"/>
      <c r="W22" s="567"/>
      <c r="X22" s="566"/>
    </row>
    <row r="23" spans="1:24" ht="51" x14ac:dyDescent="0.25">
      <c r="A23" s="552"/>
      <c r="B23" s="712"/>
      <c r="C23" s="583" t="s">
        <v>554</v>
      </c>
      <c r="D23" s="586" t="s">
        <v>553</v>
      </c>
      <c r="E23" s="573" t="s">
        <v>556</v>
      </c>
      <c r="F23" s="573" t="s">
        <v>360</v>
      </c>
      <c r="G23" s="573" t="s">
        <v>177</v>
      </c>
      <c r="H23" s="573" t="s">
        <v>339</v>
      </c>
      <c r="I23" s="573" t="s">
        <v>360</v>
      </c>
      <c r="J23" s="573" t="s">
        <v>13</v>
      </c>
      <c r="K23" s="575" t="s">
        <v>367</v>
      </c>
      <c r="L23" s="62"/>
      <c r="M23" s="587"/>
      <c r="N23" s="589"/>
      <c r="O23" s="589"/>
      <c r="P23" s="61"/>
      <c r="Q23" s="62"/>
      <c r="R23" s="62"/>
      <c r="S23" s="178"/>
      <c r="T23" s="63"/>
      <c r="U23" s="577"/>
      <c r="V23" s="578"/>
      <c r="W23" s="567"/>
      <c r="X23" s="566"/>
    </row>
    <row r="24" spans="1:24" ht="76.5" x14ac:dyDescent="0.25">
      <c r="A24" s="552"/>
      <c r="B24" s="712"/>
      <c r="C24" s="583" t="s">
        <v>555</v>
      </c>
      <c r="D24" s="586" t="s">
        <v>557</v>
      </c>
      <c r="E24" s="573" t="s">
        <v>653</v>
      </c>
      <c r="F24" s="573" t="s">
        <v>360</v>
      </c>
      <c r="G24" s="573" t="s">
        <v>177</v>
      </c>
      <c r="H24" s="573" t="s">
        <v>339</v>
      </c>
      <c r="I24" s="573" t="s">
        <v>360</v>
      </c>
      <c r="J24" s="573" t="s">
        <v>13</v>
      </c>
      <c r="K24" s="575" t="s">
        <v>367</v>
      </c>
      <c r="L24" s="62"/>
      <c r="M24" s="587"/>
      <c r="N24" s="589"/>
      <c r="O24" s="589"/>
      <c r="P24" s="61"/>
      <c r="Q24" s="62"/>
      <c r="R24" s="62"/>
      <c r="S24" s="178"/>
      <c r="T24" s="63"/>
      <c r="U24" s="577"/>
      <c r="V24" s="578"/>
      <c r="W24" s="567"/>
      <c r="X24" s="203" t="s">
        <v>626</v>
      </c>
    </row>
    <row r="25" spans="1:24" ht="51.75" thickBot="1" x14ac:dyDescent="0.3">
      <c r="A25" s="553"/>
      <c r="B25" s="712"/>
      <c r="C25" s="583" t="s">
        <v>559</v>
      </c>
      <c r="D25" s="65" t="s">
        <v>558</v>
      </c>
      <c r="E25" s="65" t="s">
        <v>560</v>
      </c>
      <c r="F25" s="584" t="s">
        <v>360</v>
      </c>
      <c r="G25" s="584" t="s">
        <v>335</v>
      </c>
      <c r="H25" s="584" t="s">
        <v>340</v>
      </c>
      <c r="I25" s="584" t="s">
        <v>360</v>
      </c>
      <c r="J25" s="585" t="s">
        <v>13</v>
      </c>
      <c r="K25" s="585" t="s">
        <v>368</v>
      </c>
      <c r="L25" s="62"/>
      <c r="M25" s="587"/>
      <c r="N25" s="589"/>
      <c r="O25" s="589"/>
      <c r="P25" s="61"/>
      <c r="Q25" s="62"/>
      <c r="R25" s="62"/>
      <c r="S25" s="178"/>
      <c r="T25" s="63"/>
      <c r="U25" s="577">
        <v>2023</v>
      </c>
      <c r="V25" s="578"/>
      <c r="W25" s="567"/>
      <c r="X25" s="566"/>
    </row>
    <row r="26" spans="1:24" ht="90" x14ac:dyDescent="0.25">
      <c r="A26" s="553"/>
      <c r="B26" s="712"/>
      <c r="C26" s="583" t="s">
        <v>563</v>
      </c>
      <c r="D26" s="586" t="s">
        <v>561</v>
      </c>
      <c r="E26" s="573" t="s">
        <v>562</v>
      </c>
      <c r="F26" s="573" t="s">
        <v>166</v>
      </c>
      <c r="G26" s="573" t="s">
        <v>336</v>
      </c>
      <c r="H26" s="573" t="s">
        <v>339</v>
      </c>
      <c r="I26" s="573" t="s">
        <v>164</v>
      </c>
      <c r="J26" s="573" t="s">
        <v>13</v>
      </c>
      <c r="K26" s="575" t="s">
        <v>368</v>
      </c>
      <c r="L26" s="62"/>
      <c r="M26" s="587"/>
      <c r="N26" s="589"/>
      <c r="O26" s="589"/>
      <c r="P26" s="61"/>
      <c r="Q26" s="62"/>
      <c r="R26" s="62"/>
      <c r="S26" s="178"/>
      <c r="T26" s="63"/>
      <c r="U26" s="577"/>
      <c r="V26" s="578"/>
      <c r="W26" s="567"/>
      <c r="X26" s="566"/>
    </row>
    <row r="27" spans="1:24" ht="63.75" x14ac:dyDescent="0.25">
      <c r="A27" s="553"/>
      <c r="B27" s="712"/>
      <c r="C27" s="583" t="s">
        <v>566</v>
      </c>
      <c r="D27" s="586" t="s">
        <v>564</v>
      </c>
      <c r="E27" s="573" t="s">
        <v>565</v>
      </c>
      <c r="F27" s="573" t="s">
        <v>166</v>
      </c>
      <c r="G27" s="573" t="s">
        <v>177</v>
      </c>
      <c r="H27" s="573" t="s">
        <v>339</v>
      </c>
      <c r="I27" s="573" t="s">
        <v>360</v>
      </c>
      <c r="J27" s="573" t="s">
        <v>360</v>
      </c>
      <c r="K27" s="575" t="s">
        <v>368</v>
      </c>
      <c r="L27" s="62"/>
      <c r="M27" s="587"/>
      <c r="N27" s="589"/>
      <c r="O27" s="589"/>
      <c r="P27" s="61"/>
      <c r="Q27" s="62"/>
      <c r="R27" s="62"/>
      <c r="S27" s="178"/>
      <c r="T27" s="63"/>
      <c r="U27" s="577"/>
      <c r="V27" s="578"/>
      <c r="W27" s="567"/>
      <c r="X27" s="566"/>
    </row>
    <row r="28" spans="1:24" ht="77.25" thickBot="1" x14ac:dyDescent="0.3">
      <c r="A28" s="553"/>
      <c r="B28" s="712"/>
      <c r="C28" s="583" t="s">
        <v>567</v>
      </c>
      <c r="D28" s="591" t="s">
        <v>568</v>
      </c>
      <c r="E28" s="591" t="s">
        <v>569</v>
      </c>
      <c r="F28" s="591" t="s">
        <v>176</v>
      </c>
      <c r="G28" s="591" t="s">
        <v>335</v>
      </c>
      <c r="H28" s="591" t="s">
        <v>340</v>
      </c>
      <c r="I28" s="591" t="s">
        <v>360</v>
      </c>
      <c r="J28" s="591" t="s">
        <v>11</v>
      </c>
      <c r="K28" s="592" t="s">
        <v>368</v>
      </c>
      <c r="L28" s="62"/>
      <c r="M28" s="587"/>
      <c r="N28" s="589"/>
      <c r="O28" s="589"/>
      <c r="P28" s="61"/>
      <c r="Q28" s="62"/>
      <c r="R28" s="62"/>
      <c r="S28" s="178"/>
      <c r="T28" s="63"/>
      <c r="U28" s="577"/>
      <c r="V28" s="578"/>
      <c r="W28" s="567"/>
      <c r="X28" s="566"/>
    </row>
    <row r="29" spans="1:24" ht="63.75" x14ac:dyDescent="0.25">
      <c r="A29" s="553"/>
      <c r="B29" s="712"/>
      <c r="C29" s="583" t="s">
        <v>570</v>
      </c>
      <c r="D29" s="590" t="s">
        <v>572</v>
      </c>
      <c r="E29" s="584" t="s">
        <v>571</v>
      </c>
      <c r="F29" s="584" t="s">
        <v>166</v>
      </c>
      <c r="G29" s="584" t="s">
        <v>177</v>
      </c>
      <c r="H29" s="584" t="s">
        <v>544</v>
      </c>
      <c r="I29" s="584" t="s">
        <v>360</v>
      </c>
      <c r="J29" s="585" t="s">
        <v>11</v>
      </c>
      <c r="K29" s="585" t="s">
        <v>368</v>
      </c>
      <c r="L29" s="62"/>
      <c r="M29" s="587"/>
      <c r="N29" s="589"/>
      <c r="O29" s="589"/>
      <c r="P29" s="61"/>
      <c r="Q29" s="62"/>
      <c r="R29" s="62"/>
      <c r="S29" s="178"/>
      <c r="T29" s="63"/>
      <c r="U29" s="577"/>
      <c r="V29" s="578"/>
      <c r="W29" s="567"/>
      <c r="X29" s="203" t="s">
        <v>573</v>
      </c>
    </row>
    <row r="30" spans="1:24" ht="76.5" x14ac:dyDescent="0.25">
      <c r="A30" s="553"/>
      <c r="B30" s="712"/>
      <c r="C30" s="583" t="s">
        <v>575</v>
      </c>
      <c r="D30" s="590" t="s">
        <v>574</v>
      </c>
      <c r="E30" s="584" t="s">
        <v>576</v>
      </c>
      <c r="F30" s="584" t="s">
        <v>166</v>
      </c>
      <c r="G30" s="584" t="s">
        <v>177</v>
      </c>
      <c r="H30" s="584"/>
      <c r="I30" s="584" t="s">
        <v>7</v>
      </c>
      <c r="J30" s="585" t="s">
        <v>11</v>
      </c>
      <c r="K30" s="585" t="s">
        <v>368</v>
      </c>
      <c r="L30" s="62"/>
      <c r="M30" s="587"/>
      <c r="N30" s="589"/>
      <c r="O30" s="589"/>
      <c r="P30" s="61"/>
      <c r="Q30" s="62"/>
      <c r="R30" s="62"/>
      <c r="S30" s="178"/>
      <c r="T30" s="63"/>
      <c r="U30" s="577"/>
      <c r="V30" s="578"/>
      <c r="W30" s="567"/>
      <c r="X30" s="203" t="s">
        <v>689</v>
      </c>
    </row>
    <row r="31" spans="1:24" ht="105" x14ac:dyDescent="0.25">
      <c r="A31" s="553"/>
      <c r="B31" s="712"/>
      <c r="C31" s="583" t="s">
        <v>581</v>
      </c>
      <c r="D31" s="590" t="s">
        <v>578</v>
      </c>
      <c r="E31" s="584" t="s">
        <v>579</v>
      </c>
      <c r="F31" s="584" t="s">
        <v>176</v>
      </c>
      <c r="G31" s="584" t="s">
        <v>177</v>
      </c>
      <c r="H31" s="584" t="s">
        <v>340</v>
      </c>
      <c r="I31" s="584" t="s">
        <v>360</v>
      </c>
      <c r="J31" s="585" t="s">
        <v>11</v>
      </c>
      <c r="K31" s="585" t="s">
        <v>368</v>
      </c>
      <c r="L31" s="62"/>
      <c r="M31" s="587"/>
      <c r="N31" s="589"/>
      <c r="O31" s="589"/>
      <c r="P31" s="61"/>
      <c r="Q31" s="62"/>
      <c r="R31" s="62"/>
      <c r="S31" s="178"/>
      <c r="T31" s="63"/>
      <c r="U31" s="577"/>
      <c r="V31" s="578"/>
      <c r="W31" s="567"/>
      <c r="X31" s="203" t="s">
        <v>580</v>
      </c>
    </row>
    <row r="32" spans="1:24" ht="75" x14ac:dyDescent="0.25">
      <c r="A32" s="553"/>
      <c r="B32" s="712"/>
      <c r="C32" s="583" t="s">
        <v>582</v>
      </c>
      <c r="D32" s="590" t="s">
        <v>583</v>
      </c>
      <c r="E32" s="584" t="s">
        <v>584</v>
      </c>
      <c r="F32" s="584" t="s">
        <v>176</v>
      </c>
      <c r="G32" s="584" t="s">
        <v>177</v>
      </c>
      <c r="H32" s="584" t="s">
        <v>340</v>
      </c>
      <c r="I32" s="584" t="s">
        <v>360</v>
      </c>
      <c r="J32" s="585" t="s">
        <v>11</v>
      </c>
      <c r="K32" s="585" t="s">
        <v>368</v>
      </c>
      <c r="L32" s="62"/>
      <c r="M32" s="587"/>
      <c r="N32" s="589"/>
      <c r="O32" s="589"/>
      <c r="P32" s="61"/>
      <c r="Q32" s="62"/>
      <c r="R32" s="62"/>
      <c r="S32" s="178"/>
      <c r="T32" s="63"/>
      <c r="U32" s="577"/>
      <c r="V32" s="578"/>
      <c r="W32" s="567"/>
      <c r="X32" s="203"/>
    </row>
    <row r="33" spans="1:24" ht="77.25" thickBot="1" x14ac:dyDescent="0.3">
      <c r="A33" s="553"/>
      <c r="B33" s="712"/>
      <c r="C33" s="583" t="s">
        <v>588</v>
      </c>
      <c r="D33" s="65" t="s">
        <v>599</v>
      </c>
      <c r="E33" s="584" t="s">
        <v>600</v>
      </c>
      <c r="F33" s="65" t="s">
        <v>176</v>
      </c>
      <c r="G33" s="65" t="s">
        <v>177</v>
      </c>
      <c r="H33" s="65" t="s">
        <v>340</v>
      </c>
      <c r="I33" s="65" t="s">
        <v>360</v>
      </c>
      <c r="J33" s="358" t="s">
        <v>11</v>
      </c>
      <c r="K33" s="358" t="s">
        <v>368</v>
      </c>
      <c r="L33" s="62"/>
      <c r="M33" s="587"/>
      <c r="N33" s="589"/>
      <c r="O33" s="589"/>
      <c r="P33" s="61"/>
      <c r="Q33" s="62"/>
      <c r="R33" s="62"/>
      <c r="S33" s="178"/>
      <c r="T33" s="63"/>
      <c r="U33" s="577"/>
      <c r="V33" s="578"/>
      <c r="W33" s="567"/>
      <c r="X33" s="203"/>
    </row>
    <row r="34" spans="1:24" ht="51.75" thickBot="1" x14ac:dyDescent="0.3">
      <c r="A34" s="553"/>
      <c r="B34" s="712"/>
      <c r="C34" s="583" t="s">
        <v>589</v>
      </c>
      <c r="D34" s="65" t="s">
        <v>601</v>
      </c>
      <c r="E34" s="65" t="s">
        <v>602</v>
      </c>
      <c r="F34" s="65" t="s">
        <v>176</v>
      </c>
      <c r="G34" s="65" t="s">
        <v>177</v>
      </c>
      <c r="H34" s="65" t="s">
        <v>340</v>
      </c>
      <c r="I34" s="65" t="s">
        <v>360</v>
      </c>
      <c r="J34" s="358" t="s">
        <v>11</v>
      </c>
      <c r="K34" s="358" t="s">
        <v>368</v>
      </c>
      <c r="L34" s="62"/>
      <c r="M34" s="587"/>
      <c r="N34" s="589"/>
      <c r="O34" s="589"/>
      <c r="P34" s="61"/>
      <c r="Q34" s="62"/>
      <c r="R34" s="62"/>
      <c r="S34" s="178"/>
      <c r="T34" s="63"/>
      <c r="U34" s="577"/>
      <c r="V34" s="578"/>
      <c r="W34" s="567"/>
      <c r="X34" s="567"/>
    </row>
    <row r="35" spans="1:24" ht="51.75" thickBot="1" x14ac:dyDescent="0.3">
      <c r="A35" s="553"/>
      <c r="B35" s="712"/>
      <c r="C35" s="583" t="s">
        <v>593</v>
      </c>
      <c r="D35" s="65" t="s">
        <v>585</v>
      </c>
      <c r="E35" s="65" t="s">
        <v>586</v>
      </c>
      <c r="F35" s="65" t="s">
        <v>360</v>
      </c>
      <c r="G35" s="65" t="s">
        <v>335</v>
      </c>
      <c r="H35" s="65" t="s">
        <v>338</v>
      </c>
      <c r="I35" s="65" t="s">
        <v>7</v>
      </c>
      <c r="J35" s="358" t="s">
        <v>11</v>
      </c>
      <c r="K35" s="358" t="s">
        <v>368</v>
      </c>
      <c r="L35" s="62"/>
      <c r="M35" s="587"/>
      <c r="N35" s="589"/>
      <c r="O35" s="589">
        <v>30500</v>
      </c>
      <c r="P35" s="61"/>
      <c r="Q35" s="62"/>
      <c r="R35" s="62"/>
      <c r="S35" s="178"/>
      <c r="T35" s="63"/>
      <c r="U35" s="577">
        <v>2022</v>
      </c>
      <c r="V35" s="578"/>
      <c r="W35" s="567"/>
      <c r="X35" s="203" t="s">
        <v>587</v>
      </c>
    </row>
    <row r="36" spans="1:24" ht="64.5" thickBot="1" x14ac:dyDescent="0.3">
      <c r="A36" s="553"/>
      <c r="B36" s="712"/>
      <c r="C36" s="583" t="s">
        <v>598</v>
      </c>
      <c r="D36" s="65" t="s">
        <v>594</v>
      </c>
      <c r="E36" s="65" t="s">
        <v>597</v>
      </c>
      <c r="F36" s="65" t="s">
        <v>167</v>
      </c>
      <c r="G36" s="65" t="s">
        <v>335</v>
      </c>
      <c r="H36" s="65" t="s">
        <v>338</v>
      </c>
      <c r="I36" s="65" t="s">
        <v>360</v>
      </c>
      <c r="J36" s="358" t="s">
        <v>360</v>
      </c>
      <c r="K36" s="358" t="s">
        <v>368</v>
      </c>
      <c r="L36" s="62"/>
      <c r="M36" s="587"/>
      <c r="N36" s="589" t="s">
        <v>595</v>
      </c>
      <c r="O36" s="589" t="s">
        <v>596</v>
      </c>
      <c r="P36" s="61"/>
      <c r="Q36" s="62"/>
      <c r="R36" s="62"/>
      <c r="S36" s="178"/>
      <c r="T36" s="63"/>
      <c r="U36" s="577"/>
      <c r="V36" s="578"/>
      <c r="W36" s="567"/>
      <c r="X36" s="203" t="s">
        <v>690</v>
      </c>
    </row>
    <row r="37" spans="1:24" ht="90" thickBot="1" x14ac:dyDescent="0.3">
      <c r="A37" s="553"/>
      <c r="B37" s="712"/>
      <c r="C37" s="583" t="s">
        <v>610</v>
      </c>
      <c r="D37" s="65" t="s">
        <v>608</v>
      </c>
      <c r="E37" s="65" t="s">
        <v>609</v>
      </c>
      <c r="F37" s="65" t="s">
        <v>176</v>
      </c>
      <c r="G37" s="65" t="s">
        <v>335</v>
      </c>
      <c r="H37" s="65" t="s">
        <v>342</v>
      </c>
      <c r="I37" s="65" t="s">
        <v>360</v>
      </c>
      <c r="J37" s="358" t="s">
        <v>11</v>
      </c>
      <c r="K37" s="358" t="s">
        <v>368</v>
      </c>
      <c r="L37" s="62"/>
      <c r="M37" s="587"/>
      <c r="N37" s="589"/>
      <c r="O37" s="589"/>
      <c r="P37" s="61"/>
      <c r="Q37" s="62"/>
      <c r="R37" s="62"/>
      <c r="S37" s="178"/>
      <c r="T37" s="63"/>
      <c r="U37" s="577"/>
      <c r="V37" s="578"/>
      <c r="W37" s="567"/>
      <c r="X37" s="203" t="s">
        <v>611</v>
      </c>
    </row>
    <row r="38" spans="1:24" ht="77.25" thickBot="1" x14ac:dyDescent="0.3">
      <c r="A38" s="553"/>
      <c r="B38" s="712"/>
      <c r="C38" s="583" t="s">
        <v>620</v>
      </c>
      <c r="D38" s="65" t="s">
        <v>618</v>
      </c>
      <c r="E38" s="65" t="s">
        <v>619</v>
      </c>
      <c r="F38" s="65" t="s">
        <v>360</v>
      </c>
      <c r="G38" s="65" t="s">
        <v>337</v>
      </c>
      <c r="H38" s="65" t="s">
        <v>339</v>
      </c>
      <c r="I38" s="65" t="s">
        <v>360</v>
      </c>
      <c r="J38" s="358" t="s">
        <v>11</v>
      </c>
      <c r="K38" s="358" t="s">
        <v>368</v>
      </c>
      <c r="L38" s="62"/>
      <c r="M38" s="587"/>
      <c r="N38" s="589"/>
      <c r="O38" s="589"/>
      <c r="P38" s="61"/>
      <c r="Q38" s="62"/>
      <c r="R38" s="62"/>
      <c r="S38" s="178"/>
      <c r="T38" s="63"/>
      <c r="U38" s="577"/>
      <c r="V38" s="578"/>
      <c r="W38" s="567"/>
      <c r="X38" s="203"/>
    </row>
    <row r="39" spans="1:24" ht="102.75" thickBot="1" x14ac:dyDescent="0.3">
      <c r="A39" s="553"/>
      <c r="B39" s="712"/>
      <c r="C39" s="583" t="s">
        <v>625</v>
      </c>
      <c r="D39" s="65" t="s">
        <v>623</v>
      </c>
      <c r="E39" s="65" t="s">
        <v>624</v>
      </c>
      <c r="F39" s="65" t="s">
        <v>176</v>
      </c>
      <c r="G39" s="65" t="s">
        <v>177</v>
      </c>
      <c r="H39" s="65" t="s">
        <v>339</v>
      </c>
      <c r="I39" s="65" t="s">
        <v>360</v>
      </c>
      <c r="J39" s="358" t="s">
        <v>11</v>
      </c>
      <c r="K39" s="358" t="s">
        <v>368</v>
      </c>
      <c r="L39" s="62"/>
      <c r="M39" s="587"/>
      <c r="N39" s="589"/>
      <c r="O39" s="589"/>
      <c r="P39" s="61"/>
      <c r="Q39" s="62"/>
      <c r="R39" s="62"/>
      <c r="S39" s="178"/>
      <c r="T39" s="63"/>
      <c r="U39" s="577"/>
      <c r="V39" s="578"/>
      <c r="W39" s="567"/>
      <c r="X39" s="203" t="s">
        <v>626</v>
      </c>
    </row>
    <row r="40" spans="1:24" ht="115.5" thickBot="1" x14ac:dyDescent="0.3">
      <c r="A40" s="553"/>
      <c r="B40" s="712"/>
      <c r="C40" s="583" t="s">
        <v>627</v>
      </c>
      <c r="D40" s="65" t="s">
        <v>631</v>
      </c>
      <c r="E40" s="65" t="s">
        <v>632</v>
      </c>
      <c r="F40" s="65" t="s">
        <v>360</v>
      </c>
      <c r="G40" s="65" t="s">
        <v>337</v>
      </c>
      <c r="H40" s="65" t="s">
        <v>339</v>
      </c>
      <c r="I40" s="65" t="s">
        <v>360</v>
      </c>
      <c r="J40" s="358" t="s">
        <v>11</v>
      </c>
      <c r="K40" s="358" t="s">
        <v>368</v>
      </c>
      <c r="L40" s="62"/>
      <c r="M40" s="587"/>
      <c r="N40" s="589"/>
      <c r="O40" s="589"/>
      <c r="P40" s="61"/>
      <c r="Q40" s="62"/>
      <c r="R40" s="62"/>
      <c r="S40" s="178"/>
      <c r="T40" s="63"/>
      <c r="U40" s="577"/>
      <c r="V40" s="578"/>
      <c r="W40" s="567"/>
      <c r="X40" s="203"/>
    </row>
    <row r="41" spans="1:24" ht="77.25" thickBot="1" x14ac:dyDescent="0.3">
      <c r="A41" s="553"/>
      <c r="B41" s="712"/>
      <c r="C41" s="583" t="s">
        <v>634</v>
      </c>
      <c r="D41" s="65" t="s">
        <v>633</v>
      </c>
      <c r="E41" s="65" t="s">
        <v>635</v>
      </c>
      <c r="F41" s="65" t="s">
        <v>360</v>
      </c>
      <c r="G41" s="65" t="s">
        <v>177</v>
      </c>
      <c r="H41" s="65" t="s">
        <v>339</v>
      </c>
      <c r="I41" s="65" t="s">
        <v>360</v>
      </c>
      <c r="J41" s="358" t="s">
        <v>11</v>
      </c>
      <c r="K41" s="358" t="s">
        <v>367</v>
      </c>
      <c r="L41" s="62"/>
      <c r="M41" s="587"/>
      <c r="N41" s="589"/>
      <c r="O41" s="589"/>
      <c r="P41" s="61"/>
      <c r="Q41" s="62"/>
      <c r="R41" s="62"/>
      <c r="S41" s="178"/>
      <c r="T41" s="63"/>
      <c r="U41" s="577">
        <v>2020</v>
      </c>
      <c r="V41" s="578">
        <v>2025</v>
      </c>
      <c r="W41" s="567"/>
      <c r="X41" s="203" t="s">
        <v>626</v>
      </c>
    </row>
    <row r="42" spans="1:24" ht="65.099999999999994" customHeight="1" thickBot="1" x14ac:dyDescent="0.3">
      <c r="A42" s="553"/>
      <c r="B42" s="712"/>
      <c r="C42" s="583" t="s">
        <v>637</v>
      </c>
      <c r="D42" s="65" t="s">
        <v>636</v>
      </c>
      <c r="E42" s="65" t="s">
        <v>638</v>
      </c>
      <c r="F42" s="65" t="s">
        <v>166</v>
      </c>
      <c r="G42" s="65" t="s">
        <v>335</v>
      </c>
      <c r="H42" s="65" t="s">
        <v>338</v>
      </c>
      <c r="I42" s="65" t="s">
        <v>360</v>
      </c>
      <c r="J42" s="358" t="s">
        <v>13</v>
      </c>
      <c r="K42" s="358" t="s">
        <v>368</v>
      </c>
      <c r="L42" s="62"/>
      <c r="M42" s="587"/>
      <c r="N42" s="589"/>
      <c r="O42" s="589" t="s">
        <v>639</v>
      </c>
      <c r="P42" s="61"/>
      <c r="Q42" s="62"/>
      <c r="R42" s="62"/>
      <c r="S42" s="178"/>
      <c r="T42" s="63"/>
      <c r="U42" s="577">
        <v>2022</v>
      </c>
      <c r="V42" s="578">
        <v>2022</v>
      </c>
      <c r="W42" s="567"/>
      <c r="X42" s="203" t="s">
        <v>640</v>
      </c>
    </row>
    <row r="43" spans="1:24" ht="64.5" thickBot="1" x14ac:dyDescent="0.3">
      <c r="A43" s="553"/>
      <c r="B43" s="712"/>
      <c r="C43" s="583" t="s">
        <v>641</v>
      </c>
      <c r="D43" s="65" t="s">
        <v>644</v>
      </c>
      <c r="E43" s="65" t="s">
        <v>645</v>
      </c>
      <c r="F43" s="65" t="s">
        <v>176</v>
      </c>
      <c r="G43" s="65" t="s">
        <v>337</v>
      </c>
      <c r="H43" s="65" t="s">
        <v>339</v>
      </c>
      <c r="I43" s="65" t="s">
        <v>360</v>
      </c>
      <c r="J43" s="358" t="s">
        <v>360</v>
      </c>
      <c r="K43" s="358" t="s">
        <v>368</v>
      </c>
      <c r="L43" s="62"/>
      <c r="M43" s="587"/>
      <c r="N43" s="589"/>
      <c r="O43" s="589"/>
      <c r="P43" s="61"/>
      <c r="Q43" s="62"/>
      <c r="R43" s="62"/>
      <c r="S43" s="178"/>
      <c r="T43" s="63"/>
      <c r="U43" s="577"/>
      <c r="V43" s="578"/>
      <c r="W43" s="567"/>
      <c r="X43" s="203"/>
    </row>
    <row r="44" spans="1:24" ht="77.25" thickBot="1" x14ac:dyDescent="0.3">
      <c r="A44" s="553"/>
      <c r="B44" s="712"/>
      <c r="C44" s="583" t="s">
        <v>647</v>
      </c>
      <c r="D44" s="65" t="s">
        <v>646</v>
      </c>
      <c r="E44" s="65" t="s">
        <v>648</v>
      </c>
      <c r="F44" s="65" t="s">
        <v>176</v>
      </c>
      <c r="G44" s="65" t="s">
        <v>177</v>
      </c>
      <c r="H44" s="65" t="s">
        <v>339</v>
      </c>
      <c r="I44" s="65" t="s">
        <v>360</v>
      </c>
      <c r="J44" s="358" t="s">
        <v>11</v>
      </c>
      <c r="K44" s="358" t="s">
        <v>368</v>
      </c>
      <c r="L44" s="62"/>
      <c r="M44" s="587"/>
      <c r="N44" s="589"/>
      <c r="O44" s="589"/>
      <c r="P44" s="61"/>
      <c r="Q44" s="62"/>
      <c r="R44" s="62"/>
      <c r="S44" s="178"/>
      <c r="T44" s="63"/>
      <c r="U44" s="577"/>
      <c r="V44" s="578"/>
      <c r="W44" s="567"/>
      <c r="X44" s="203" t="s">
        <v>626</v>
      </c>
    </row>
    <row r="45" spans="1:24" ht="64.5" thickBot="1" x14ac:dyDescent="0.3">
      <c r="A45" s="553"/>
      <c r="B45" s="712"/>
      <c r="C45" s="583" t="s">
        <v>675</v>
      </c>
      <c r="D45" s="65" t="s">
        <v>669</v>
      </c>
      <c r="E45" s="65" t="s">
        <v>671</v>
      </c>
      <c r="F45" s="65" t="s">
        <v>166</v>
      </c>
      <c r="G45" s="65" t="s">
        <v>335</v>
      </c>
      <c r="H45" s="65" t="s">
        <v>338</v>
      </c>
      <c r="I45" s="65" t="s">
        <v>7</v>
      </c>
      <c r="J45" s="358" t="s">
        <v>12</v>
      </c>
      <c r="K45" s="358" t="s">
        <v>368</v>
      </c>
      <c r="L45" s="62"/>
      <c r="M45" s="587"/>
      <c r="N45" s="589"/>
      <c r="O45" s="589">
        <v>18000</v>
      </c>
      <c r="P45" s="61">
        <v>13000</v>
      </c>
      <c r="Q45" s="62"/>
      <c r="R45" s="62"/>
      <c r="S45" s="178"/>
      <c r="T45" s="63"/>
      <c r="U45" s="577"/>
      <c r="V45" s="578"/>
      <c r="W45" s="567"/>
      <c r="X45" s="203" t="s">
        <v>670</v>
      </c>
    </row>
    <row r="46" spans="1:24" ht="64.5" thickBot="1" x14ac:dyDescent="0.3">
      <c r="A46" s="553"/>
      <c r="B46" s="712"/>
      <c r="C46" s="583" t="s">
        <v>676</v>
      </c>
      <c r="D46" s="65" t="s">
        <v>672</v>
      </c>
      <c r="E46" s="65" t="s">
        <v>673</v>
      </c>
      <c r="F46" s="65" t="s">
        <v>360</v>
      </c>
      <c r="G46" s="65" t="s">
        <v>177</v>
      </c>
      <c r="H46" s="65" t="s">
        <v>339</v>
      </c>
      <c r="I46" s="65" t="s">
        <v>360</v>
      </c>
      <c r="J46" s="358" t="s">
        <v>12</v>
      </c>
      <c r="K46" s="358" t="s">
        <v>368</v>
      </c>
      <c r="L46" s="62"/>
      <c r="M46" s="587"/>
      <c r="N46" s="589"/>
      <c r="O46" s="589"/>
      <c r="P46" s="61"/>
      <c r="Q46" s="62"/>
      <c r="R46" s="62"/>
      <c r="S46" s="178"/>
      <c r="T46" s="63"/>
      <c r="U46" s="577"/>
      <c r="V46" s="578"/>
      <c r="W46" s="567"/>
      <c r="X46" s="203"/>
    </row>
    <row r="47" spans="1:24" ht="44.1" customHeight="1" thickBot="1" x14ac:dyDescent="0.3">
      <c r="A47" s="553"/>
      <c r="B47" s="712"/>
      <c r="C47" s="583" t="s">
        <v>677</v>
      </c>
      <c r="D47" s="65" t="s">
        <v>668</v>
      </c>
      <c r="E47" s="65" t="s">
        <v>674</v>
      </c>
      <c r="F47" s="65" t="s">
        <v>166</v>
      </c>
      <c r="G47" s="65" t="s">
        <v>336</v>
      </c>
      <c r="H47" s="65" t="s">
        <v>107</v>
      </c>
      <c r="I47" s="65" t="s">
        <v>7</v>
      </c>
      <c r="J47" s="358" t="s">
        <v>12</v>
      </c>
      <c r="K47" s="358" t="s">
        <v>368</v>
      </c>
      <c r="L47" s="62"/>
      <c r="M47" s="587"/>
      <c r="N47" s="589"/>
      <c r="O47" s="589"/>
      <c r="P47" s="61"/>
      <c r="Q47" s="62"/>
      <c r="R47" s="62"/>
      <c r="S47" s="178"/>
      <c r="T47" s="63"/>
      <c r="U47" s="577"/>
      <c r="V47" s="578"/>
      <c r="W47" s="567"/>
      <c r="X47" s="203"/>
    </row>
    <row r="48" spans="1:24" ht="50.1" customHeight="1" thickBot="1" x14ac:dyDescent="0.3">
      <c r="A48" s="553"/>
      <c r="B48" s="712"/>
      <c r="C48" s="583" t="s">
        <v>678</v>
      </c>
      <c r="D48" s="65" t="s">
        <v>665</v>
      </c>
      <c r="E48" s="65" t="s">
        <v>666</v>
      </c>
      <c r="F48" s="65" t="s">
        <v>176</v>
      </c>
      <c r="G48" s="65" t="s">
        <v>335</v>
      </c>
      <c r="H48" s="65" t="s">
        <v>338</v>
      </c>
      <c r="I48" s="65" t="s">
        <v>360</v>
      </c>
      <c r="J48" s="358" t="s">
        <v>12</v>
      </c>
      <c r="K48" s="358" t="s">
        <v>368</v>
      </c>
      <c r="L48" s="62"/>
      <c r="M48" s="587"/>
      <c r="N48" s="589">
        <v>20500</v>
      </c>
      <c r="O48" s="589">
        <v>39500</v>
      </c>
      <c r="P48" s="61"/>
      <c r="Q48" s="62"/>
      <c r="R48" s="62"/>
      <c r="S48" s="178"/>
      <c r="T48" s="63"/>
      <c r="U48" s="577">
        <v>2021</v>
      </c>
      <c r="V48" s="578"/>
      <c r="W48" s="567"/>
      <c r="X48" s="203" t="s">
        <v>667</v>
      </c>
    </row>
    <row r="49" spans="1:24" ht="39" thickBot="1" x14ac:dyDescent="0.3">
      <c r="A49" s="553"/>
      <c r="B49" s="712"/>
      <c r="C49" s="583" t="s">
        <v>679</v>
      </c>
      <c r="D49" s="65" t="s">
        <v>662</v>
      </c>
      <c r="E49" s="65" t="s">
        <v>664</v>
      </c>
      <c r="F49" s="65" t="s">
        <v>360</v>
      </c>
      <c r="G49" s="65" t="s">
        <v>177</v>
      </c>
      <c r="H49" s="65" t="s">
        <v>107</v>
      </c>
      <c r="I49" s="65" t="s">
        <v>7</v>
      </c>
      <c r="J49" s="358" t="s">
        <v>12</v>
      </c>
      <c r="K49" s="358" t="s">
        <v>368</v>
      </c>
      <c r="L49" s="62"/>
      <c r="M49" s="587"/>
      <c r="N49" s="589"/>
      <c r="O49" s="589"/>
      <c r="P49" s="61"/>
      <c r="Q49" s="62"/>
      <c r="R49" s="62"/>
      <c r="S49" s="178"/>
      <c r="T49" s="63"/>
      <c r="U49" s="577"/>
      <c r="V49" s="578"/>
      <c r="W49" s="567"/>
      <c r="X49" s="203" t="s">
        <v>663</v>
      </c>
    </row>
    <row r="50" spans="1:24" ht="51.75" thickBot="1" x14ac:dyDescent="0.3">
      <c r="A50" s="553"/>
      <c r="B50" s="712"/>
      <c r="C50" s="583" t="s">
        <v>680</v>
      </c>
      <c r="D50" s="65" t="s">
        <v>659</v>
      </c>
      <c r="E50" s="65" t="s">
        <v>660</v>
      </c>
      <c r="F50" s="65" t="s">
        <v>166</v>
      </c>
      <c r="G50" s="65" t="s">
        <v>177</v>
      </c>
      <c r="H50" s="65" t="s">
        <v>339</v>
      </c>
      <c r="I50" s="65" t="s">
        <v>7</v>
      </c>
      <c r="J50" s="358" t="s">
        <v>12</v>
      </c>
      <c r="K50" s="358" t="s">
        <v>368</v>
      </c>
      <c r="L50" s="62"/>
      <c r="M50" s="587"/>
      <c r="N50" s="589"/>
      <c r="O50" s="589">
        <v>50000</v>
      </c>
      <c r="P50" s="61"/>
      <c r="Q50" s="62"/>
      <c r="R50" s="62"/>
      <c r="S50" s="178"/>
      <c r="T50" s="63"/>
      <c r="U50" s="577"/>
      <c r="V50" s="578"/>
      <c r="W50" s="567"/>
      <c r="X50" s="203" t="s">
        <v>661</v>
      </c>
    </row>
    <row r="51" spans="1:24" ht="64.5" thickBot="1" x14ac:dyDescent="0.3">
      <c r="A51" s="276"/>
      <c r="B51" s="713"/>
      <c r="C51" s="576" t="s">
        <v>681</v>
      </c>
      <c r="D51" s="65" t="s">
        <v>656</v>
      </c>
      <c r="E51" s="65" t="s">
        <v>657</v>
      </c>
      <c r="F51" s="65" t="s">
        <v>166</v>
      </c>
      <c r="G51" s="65" t="s">
        <v>335</v>
      </c>
      <c r="H51" s="65" t="s">
        <v>341</v>
      </c>
      <c r="I51" s="65" t="s">
        <v>7</v>
      </c>
      <c r="J51" s="358" t="s">
        <v>12</v>
      </c>
      <c r="K51" s="358" t="s">
        <v>368</v>
      </c>
      <c r="L51" s="62"/>
      <c r="M51" s="62"/>
      <c r="N51" s="62"/>
      <c r="O51" s="62"/>
      <c r="P51" s="61"/>
      <c r="Q51" s="62"/>
      <c r="R51" s="62"/>
      <c r="S51" s="178"/>
      <c r="T51" s="63"/>
      <c r="U51" s="64"/>
      <c r="V51" s="347"/>
      <c r="W51" s="353"/>
      <c r="X51" s="203" t="s">
        <v>658</v>
      </c>
    </row>
    <row r="52" spans="1:24" x14ac:dyDescent="0.25">
      <c r="A52" s="276"/>
      <c r="B52" s="711" t="s">
        <v>26</v>
      </c>
      <c r="C52" s="94" t="s">
        <v>28</v>
      </c>
      <c r="D52" s="53"/>
      <c r="E52" s="53"/>
      <c r="F52" s="53" t="s">
        <v>107</v>
      </c>
      <c r="G52" s="246"/>
      <c r="H52" s="246"/>
      <c r="I52" s="53" t="s">
        <v>107</v>
      </c>
      <c r="J52" s="356" t="s">
        <v>107</v>
      </c>
      <c r="K52" s="356"/>
      <c r="L52" s="71"/>
      <c r="M52" s="71"/>
      <c r="N52" s="71"/>
      <c r="O52" s="71"/>
      <c r="P52" s="70"/>
      <c r="Q52" s="71"/>
      <c r="R52" s="71"/>
      <c r="S52" s="177"/>
      <c r="T52" s="54"/>
      <c r="U52" s="55"/>
      <c r="V52" s="349"/>
      <c r="W52" s="350"/>
      <c r="X52" s="731"/>
    </row>
    <row r="53" spans="1:24" x14ac:dyDescent="0.25">
      <c r="B53" s="712"/>
      <c r="C53" s="93" t="s">
        <v>29</v>
      </c>
      <c r="D53" s="56"/>
      <c r="E53" s="56"/>
      <c r="F53" s="56" t="s">
        <v>107</v>
      </c>
      <c r="G53" s="247"/>
      <c r="H53" s="247"/>
      <c r="I53" s="56" t="s">
        <v>107</v>
      </c>
      <c r="J53" s="357" t="s">
        <v>107</v>
      </c>
      <c r="K53" s="357"/>
      <c r="L53" s="58"/>
      <c r="M53" s="58"/>
      <c r="N53" s="58"/>
      <c r="O53" s="58"/>
      <c r="P53" s="57"/>
      <c r="Q53" s="58"/>
      <c r="R53" s="58"/>
      <c r="S53" s="175"/>
      <c r="T53" s="59"/>
      <c r="U53" s="60"/>
      <c r="V53" s="346"/>
      <c r="W53" s="351"/>
      <c r="X53" s="731"/>
    </row>
    <row r="54" spans="1:24" ht="25.5" customHeight="1" thickBot="1" x14ac:dyDescent="0.3">
      <c r="B54" s="712"/>
      <c r="C54" s="359"/>
      <c r="D54" s="65"/>
      <c r="E54" s="65"/>
      <c r="F54" s="65" t="s">
        <v>107</v>
      </c>
      <c r="G54" s="248"/>
      <c r="H54" s="248"/>
      <c r="I54" s="65" t="s">
        <v>107</v>
      </c>
      <c r="J54" s="358" t="s">
        <v>107</v>
      </c>
      <c r="K54" s="358"/>
      <c r="L54" s="62"/>
      <c r="M54" s="62"/>
      <c r="N54" s="62"/>
      <c r="O54" s="62"/>
      <c r="P54" s="61"/>
      <c r="Q54" s="62"/>
      <c r="R54" s="62"/>
      <c r="S54" s="178"/>
      <c r="T54" s="68"/>
      <c r="U54" s="69"/>
      <c r="V54" s="348"/>
      <c r="W54" s="352"/>
      <c r="X54" s="566"/>
    </row>
    <row r="55" spans="1:24" ht="76.5" x14ac:dyDescent="0.25">
      <c r="B55" s="711" t="s">
        <v>92</v>
      </c>
      <c r="C55" s="94" t="s">
        <v>30</v>
      </c>
      <c r="D55" s="586" t="s">
        <v>538</v>
      </c>
      <c r="E55" s="573" t="s">
        <v>539</v>
      </c>
      <c r="F55" s="573" t="s">
        <v>176</v>
      </c>
      <c r="G55" s="573" t="s">
        <v>337</v>
      </c>
      <c r="H55" s="573" t="s">
        <v>339</v>
      </c>
      <c r="I55" s="573" t="s">
        <v>7</v>
      </c>
      <c r="J55" s="573" t="s">
        <v>11</v>
      </c>
      <c r="K55" s="575" t="s">
        <v>368</v>
      </c>
      <c r="L55" s="62"/>
      <c r="M55" s="62"/>
      <c r="N55" s="62"/>
      <c r="O55" s="62"/>
      <c r="P55" s="61"/>
      <c r="Q55" s="62"/>
      <c r="R55" s="62"/>
      <c r="S55" s="178"/>
      <c r="T55" s="63"/>
      <c r="U55" s="577"/>
      <c r="V55" s="578"/>
      <c r="W55" s="567"/>
      <c r="X55" s="566"/>
    </row>
    <row r="56" spans="1:24" ht="63.75" x14ac:dyDescent="0.25">
      <c r="B56" s="714"/>
      <c r="C56" s="93" t="s">
        <v>31</v>
      </c>
      <c r="D56" s="56" t="s">
        <v>605</v>
      </c>
      <c r="E56" s="56" t="s">
        <v>606</v>
      </c>
      <c r="F56" s="56" t="s">
        <v>176</v>
      </c>
      <c r="G56" s="56" t="s">
        <v>177</v>
      </c>
      <c r="H56" s="56" t="s">
        <v>544</v>
      </c>
      <c r="I56" s="56" t="s">
        <v>360</v>
      </c>
      <c r="J56" s="357" t="s">
        <v>11</v>
      </c>
      <c r="K56" s="357" t="s">
        <v>368</v>
      </c>
      <c r="L56" s="58"/>
      <c r="M56" s="58"/>
      <c r="N56" s="58"/>
      <c r="O56" s="58"/>
      <c r="P56" s="57"/>
      <c r="Q56" s="58"/>
      <c r="R56" s="58"/>
      <c r="S56" s="175"/>
      <c r="T56" s="59"/>
      <c r="U56" s="60"/>
      <c r="V56" s="346"/>
      <c r="W56" s="351"/>
      <c r="X56" s="203" t="s">
        <v>607</v>
      </c>
    </row>
    <row r="57" spans="1:24" ht="65.45" customHeight="1" thickBot="1" x14ac:dyDescent="0.3">
      <c r="B57" s="715"/>
      <c r="C57" s="109" t="s">
        <v>649</v>
      </c>
      <c r="D57" s="65" t="s">
        <v>577</v>
      </c>
      <c r="E57" s="65" t="s">
        <v>650</v>
      </c>
      <c r="F57" s="65" t="s">
        <v>176</v>
      </c>
      <c r="G57" s="593" t="s">
        <v>335</v>
      </c>
      <c r="H57" s="593" t="s">
        <v>338</v>
      </c>
      <c r="I57" s="65" t="s">
        <v>7</v>
      </c>
      <c r="J57" s="358" t="s">
        <v>11</v>
      </c>
      <c r="K57" s="358" t="s">
        <v>368</v>
      </c>
      <c r="L57" s="67"/>
      <c r="M57" s="67"/>
      <c r="N57" s="67"/>
      <c r="O57" s="67"/>
      <c r="P57" s="66"/>
      <c r="Q57" s="67"/>
      <c r="R57" s="67"/>
      <c r="S57" s="176"/>
      <c r="T57" s="68"/>
      <c r="U57" s="69"/>
      <c r="V57" s="348"/>
      <c r="W57" s="352"/>
      <c r="X57" s="203" t="s">
        <v>626</v>
      </c>
    </row>
    <row r="60" spans="1:24" x14ac:dyDescent="0.25">
      <c r="B60" s="716" t="s">
        <v>109</v>
      </c>
      <c r="C60" s="716"/>
      <c r="D60" s="716"/>
      <c r="E60" s="716"/>
      <c r="F60" s="716"/>
      <c r="G60" s="716"/>
      <c r="H60" s="716"/>
      <c r="I60" s="716"/>
      <c r="J60" s="716"/>
      <c r="K60" s="716"/>
      <c r="L60" s="716"/>
      <c r="M60" s="716"/>
      <c r="N60" s="716"/>
      <c r="O60" s="716"/>
      <c r="P60" s="716"/>
      <c r="Q60" s="716"/>
      <c r="R60" s="716"/>
      <c r="S60" s="716"/>
      <c r="T60" s="716"/>
      <c r="U60" s="716"/>
      <c r="V60" s="716"/>
      <c r="W60" s="716"/>
    </row>
    <row r="61" spans="1:24" ht="15" customHeight="1" x14ac:dyDescent="0.25">
      <c r="B61" s="717" t="s">
        <v>115</v>
      </c>
      <c r="C61" s="717"/>
      <c r="D61" s="717"/>
      <c r="E61" s="717"/>
      <c r="F61" s="717"/>
      <c r="G61" s="717"/>
      <c r="H61" s="717"/>
      <c r="I61" s="717"/>
      <c r="J61" s="717"/>
      <c r="K61" s="717"/>
      <c r="L61" s="717"/>
      <c r="M61" s="717"/>
      <c r="N61" s="717"/>
      <c r="O61" s="717"/>
      <c r="P61" s="717"/>
      <c r="Q61" s="717"/>
      <c r="R61" s="717"/>
      <c r="S61" s="717"/>
      <c r="T61" s="717"/>
      <c r="U61" s="717"/>
      <c r="V61" s="717"/>
      <c r="W61" s="717"/>
    </row>
    <row r="62" spans="1:24" ht="19.5" customHeight="1" x14ac:dyDescent="0.25">
      <c r="B62" s="29" t="s">
        <v>145</v>
      </c>
    </row>
    <row r="63" spans="1:24" x14ac:dyDescent="0.25">
      <c r="B63" s="29" t="s">
        <v>139</v>
      </c>
    </row>
    <row r="64" spans="1:24" x14ac:dyDescent="0.25">
      <c r="B64" s="29" t="s">
        <v>140</v>
      </c>
    </row>
    <row r="65" spans="2:19" x14ac:dyDescent="0.25">
      <c r="B65" s="29" t="s">
        <v>141</v>
      </c>
    </row>
    <row r="66" spans="2:19" x14ac:dyDescent="0.25">
      <c r="B66" s="29" t="s">
        <v>142</v>
      </c>
    </row>
    <row r="67" spans="2:19" x14ac:dyDescent="0.25">
      <c r="B67" s="29" t="s">
        <v>144</v>
      </c>
    </row>
    <row r="68" spans="2:19" x14ac:dyDescent="0.25">
      <c r="B68" s="29" t="s">
        <v>143</v>
      </c>
    </row>
    <row r="70" spans="2:19" x14ac:dyDescent="0.25">
      <c r="B70" s="698" t="s">
        <v>134</v>
      </c>
      <c r="C70" s="698"/>
      <c r="D70" s="698"/>
      <c r="E70" s="698"/>
      <c r="F70" s="698"/>
      <c r="G70" s="698"/>
      <c r="H70" s="698"/>
      <c r="I70" s="698"/>
      <c r="J70" s="698"/>
      <c r="K70" s="698"/>
      <c r="L70" s="698"/>
      <c r="M70" s="698"/>
      <c r="N70" s="698"/>
      <c r="O70" s="698"/>
      <c r="P70" s="698"/>
      <c r="Q70" s="698"/>
      <c r="R70" s="698"/>
      <c r="S70" s="698"/>
    </row>
    <row r="71" spans="2:19" x14ac:dyDescent="0.25">
      <c r="B71" s="694" t="s">
        <v>252</v>
      </c>
      <c r="C71" s="694"/>
      <c r="D71" s="694"/>
      <c r="E71" s="694"/>
      <c r="F71" s="694"/>
      <c r="G71" s="694"/>
      <c r="H71" s="694"/>
      <c r="I71" s="694"/>
      <c r="J71" s="694"/>
      <c r="K71" s="694"/>
      <c r="L71" s="694"/>
      <c r="M71" s="694"/>
      <c r="N71" s="694"/>
      <c r="O71" s="694"/>
      <c r="P71" s="694"/>
      <c r="Q71" s="694"/>
      <c r="R71" s="694"/>
      <c r="S71" s="694"/>
    </row>
    <row r="72" spans="2:19" x14ac:dyDescent="0.25">
      <c r="B72" s="693" t="s">
        <v>276</v>
      </c>
      <c r="C72" s="693"/>
      <c r="D72" s="693"/>
      <c r="E72" s="693"/>
      <c r="F72" s="693"/>
      <c r="G72" s="693"/>
      <c r="H72" s="693"/>
      <c r="I72" s="693"/>
      <c r="J72" s="693"/>
      <c r="K72" s="693"/>
      <c r="L72" s="693"/>
      <c r="M72" s="693"/>
      <c r="N72" s="693"/>
      <c r="O72" s="693"/>
      <c r="P72" s="693"/>
      <c r="Q72" s="693"/>
      <c r="R72" s="693"/>
      <c r="S72" s="693"/>
    </row>
    <row r="73" spans="2:19" x14ac:dyDescent="0.25">
      <c r="B73" s="693" t="s">
        <v>253</v>
      </c>
      <c r="C73" s="693"/>
      <c r="D73" s="693"/>
      <c r="E73" s="693"/>
      <c r="F73" s="693"/>
      <c r="G73" s="693"/>
      <c r="H73" s="693"/>
      <c r="I73" s="693"/>
      <c r="J73" s="693"/>
      <c r="K73" s="693"/>
      <c r="L73" s="693"/>
      <c r="M73" s="693"/>
      <c r="N73" s="693"/>
      <c r="O73" s="693"/>
      <c r="P73" s="693"/>
      <c r="Q73" s="693"/>
      <c r="R73" s="693"/>
      <c r="S73" s="693"/>
    </row>
    <row r="74" spans="2:19" x14ac:dyDescent="0.25">
      <c r="B74" s="693" t="s">
        <v>361</v>
      </c>
      <c r="C74" s="693"/>
      <c r="D74" s="693"/>
      <c r="E74" s="693"/>
      <c r="F74" s="693"/>
      <c r="G74" s="693"/>
      <c r="H74" s="693"/>
      <c r="I74" s="693"/>
      <c r="J74" s="693"/>
      <c r="K74" s="693"/>
      <c r="L74" s="693"/>
      <c r="M74" s="693"/>
      <c r="N74" s="693"/>
      <c r="O74" s="693"/>
      <c r="P74" s="693"/>
      <c r="Q74" s="693"/>
      <c r="R74" s="693"/>
      <c r="S74" s="693"/>
    </row>
    <row r="75" spans="2:19" x14ac:dyDescent="0.25">
      <c r="B75" s="693" t="s">
        <v>180</v>
      </c>
      <c r="C75" s="693"/>
      <c r="D75" s="693"/>
      <c r="E75" s="693"/>
      <c r="F75" s="693"/>
      <c r="G75" s="693"/>
      <c r="H75" s="693"/>
      <c r="I75" s="693"/>
      <c r="J75" s="693"/>
      <c r="K75" s="693"/>
      <c r="L75" s="693"/>
      <c r="M75" s="693"/>
      <c r="N75" s="693"/>
      <c r="O75" s="693"/>
      <c r="P75" s="693"/>
      <c r="Q75" s="693"/>
      <c r="R75" s="693"/>
      <c r="S75" s="693"/>
    </row>
    <row r="76" spans="2:19" x14ac:dyDescent="0.25">
      <c r="B76" s="693" t="s">
        <v>153</v>
      </c>
      <c r="C76" s="693"/>
      <c r="D76" s="693"/>
      <c r="E76" s="693"/>
      <c r="F76" s="693"/>
      <c r="G76" s="693"/>
      <c r="H76" s="693"/>
      <c r="I76" s="693"/>
      <c r="J76" s="693"/>
      <c r="K76" s="693"/>
      <c r="L76" s="693"/>
      <c r="M76" s="693"/>
      <c r="N76" s="693"/>
      <c r="O76" s="693"/>
      <c r="P76" s="693"/>
      <c r="Q76" s="693"/>
      <c r="R76" s="693"/>
      <c r="S76" s="693"/>
    </row>
    <row r="77" spans="2:19" x14ac:dyDescent="0.25">
      <c r="B77" s="693" t="s">
        <v>362</v>
      </c>
      <c r="C77" s="693"/>
      <c r="D77" s="693"/>
      <c r="E77" s="693"/>
      <c r="F77" s="693"/>
      <c r="G77" s="693"/>
      <c r="H77" s="693"/>
      <c r="I77" s="693"/>
      <c r="J77" s="693"/>
      <c r="K77" s="693"/>
      <c r="L77" s="693"/>
      <c r="M77" s="693"/>
      <c r="N77" s="693"/>
      <c r="O77" s="693"/>
      <c r="P77" s="693"/>
      <c r="Q77" s="693"/>
      <c r="R77" s="693"/>
      <c r="S77" s="693"/>
    </row>
    <row r="78" spans="2:19" x14ac:dyDescent="0.25">
      <c r="B78" s="693" t="s">
        <v>369</v>
      </c>
      <c r="C78" s="693"/>
      <c r="D78" s="693"/>
      <c r="E78" s="693"/>
      <c r="F78" s="693"/>
      <c r="G78" s="693"/>
      <c r="H78" s="693"/>
      <c r="I78" s="693"/>
      <c r="J78" s="693"/>
      <c r="K78" s="693"/>
      <c r="L78" s="693"/>
      <c r="M78" s="693"/>
      <c r="N78" s="693"/>
      <c r="O78" s="693"/>
      <c r="P78" s="693"/>
      <c r="Q78" s="693"/>
      <c r="R78" s="693"/>
      <c r="S78" s="693"/>
    </row>
    <row r="79" spans="2:19" x14ac:dyDescent="0.25">
      <c r="B79" s="693" t="s">
        <v>273</v>
      </c>
      <c r="C79" s="693"/>
      <c r="D79" s="693"/>
      <c r="E79" s="693"/>
      <c r="F79" s="693"/>
      <c r="G79" s="693"/>
      <c r="H79" s="693"/>
      <c r="I79" s="693"/>
      <c r="J79" s="693"/>
      <c r="K79" s="693"/>
      <c r="L79" s="693"/>
      <c r="M79" s="693"/>
      <c r="N79" s="693"/>
      <c r="O79" s="693"/>
      <c r="P79" s="693"/>
      <c r="Q79" s="693"/>
      <c r="R79" s="693"/>
      <c r="S79" s="693"/>
    </row>
    <row r="80" spans="2:19" x14ac:dyDescent="0.25">
      <c r="B80" s="272"/>
      <c r="C80" s="272"/>
      <c r="D80" s="272"/>
      <c r="E80" s="272"/>
      <c r="F80" s="272"/>
      <c r="G80" s="272"/>
      <c r="H80" s="272"/>
      <c r="I80" s="272"/>
      <c r="J80" s="272"/>
      <c r="K80" s="333"/>
      <c r="L80" s="272"/>
    </row>
    <row r="81" spans="8:19" x14ac:dyDescent="0.25">
      <c r="H81" s="29"/>
      <c r="I81" s="29"/>
      <c r="J81" s="29"/>
      <c r="K81" s="29"/>
      <c r="O81" s="270"/>
      <c r="P81" s="270"/>
      <c r="Q81" s="270"/>
      <c r="R81" s="270"/>
      <c r="S81" s="270"/>
    </row>
    <row r="82" spans="8:19" ht="14.1" customHeight="1" x14ac:dyDescent="0.25"/>
    <row r="83" spans="8:19" ht="14.1" customHeight="1" x14ac:dyDescent="0.25"/>
    <row r="84" spans="8:19" ht="14.1" customHeight="1" x14ac:dyDescent="0.25"/>
    <row r="85" spans="8:19" ht="14.1" customHeight="1" x14ac:dyDescent="0.25"/>
    <row r="86" spans="8:19" ht="14.1" customHeight="1" x14ac:dyDescent="0.25"/>
    <row r="88" spans="8:19" ht="14.1" customHeight="1" x14ac:dyDescent="0.25"/>
    <row r="89" spans="8:19" ht="14.1" customHeight="1" x14ac:dyDescent="0.25"/>
    <row r="90" spans="8:19" ht="14.1" customHeight="1" x14ac:dyDescent="0.25"/>
    <row r="91" spans="8:19" ht="14.1" customHeight="1" x14ac:dyDescent="0.25"/>
    <row r="92" spans="8:19" ht="14.1" customHeight="1" x14ac:dyDescent="0.25"/>
    <row r="93" spans="8:19" ht="14.1" customHeight="1" x14ac:dyDescent="0.25"/>
    <row r="94" spans="8:19" ht="14.1" customHeight="1" x14ac:dyDescent="0.25"/>
    <row r="95" spans="8:19" ht="14.1" customHeight="1" x14ac:dyDescent="0.25"/>
    <row r="96" spans="8:19" ht="14.1" customHeight="1" x14ac:dyDescent="0.25"/>
    <row r="97" ht="14.1" customHeight="1" x14ac:dyDescent="0.25"/>
    <row r="98" ht="14.1" customHeight="1" x14ac:dyDescent="0.25"/>
    <row r="99" ht="14.8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85" customHeight="1" x14ac:dyDescent="0.25"/>
    <row r="112" ht="14.1" customHeight="1" x14ac:dyDescent="0.25"/>
    <row r="113" spans="15:15" ht="14.1" customHeight="1" x14ac:dyDescent="0.25"/>
    <row r="114" spans="15:15" ht="14.1" customHeight="1" x14ac:dyDescent="0.25"/>
    <row r="115" spans="15:15" ht="14.1" customHeight="1" x14ac:dyDescent="0.25"/>
    <row r="116" spans="15:15" ht="14.1" customHeight="1" x14ac:dyDescent="0.25"/>
    <row r="117" spans="15:15" ht="14.85" customHeight="1" x14ac:dyDescent="0.25"/>
    <row r="118" spans="15:15" ht="14.1" customHeight="1" x14ac:dyDescent="0.25"/>
    <row r="119" spans="15:15" ht="14.1" customHeight="1" x14ac:dyDescent="0.25"/>
    <row r="120" spans="15:15" ht="38.1" customHeight="1" x14ac:dyDescent="0.25">
      <c r="O120" s="24"/>
    </row>
    <row r="121" spans="15:15" ht="31.35" customHeight="1" x14ac:dyDescent="0.25">
      <c r="O121" s="24"/>
    </row>
    <row r="122" spans="15:15" ht="33" customHeight="1" x14ac:dyDescent="0.25">
      <c r="O122" s="23"/>
    </row>
    <row r="123" spans="15:15" ht="40.35" customHeight="1" x14ac:dyDescent="0.25"/>
    <row r="124" spans="15:15" ht="22.35" customHeight="1" x14ac:dyDescent="0.25"/>
    <row r="125" spans="15:15" ht="14.1" customHeight="1" x14ac:dyDescent="0.25"/>
    <row r="126" spans="15:15" ht="14.1" customHeight="1" x14ac:dyDescent="0.25"/>
    <row r="127" spans="15:15" ht="14.85" customHeight="1" x14ac:dyDescent="0.25"/>
    <row r="128" spans="15:15"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85"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85" customHeight="1" x14ac:dyDescent="0.25"/>
  </sheetData>
  <mergeCells count="35">
    <mergeCell ref="X4:X5"/>
    <mergeCell ref="X52:X53"/>
    <mergeCell ref="I4:I5"/>
    <mergeCell ref="W4:W5"/>
    <mergeCell ref="C4:C5"/>
    <mergeCell ref="D4:D5"/>
    <mergeCell ref="E4:E5"/>
    <mergeCell ref="F4:F5"/>
    <mergeCell ref="G4:G5"/>
    <mergeCell ref="L4:O4"/>
    <mergeCell ref="B2:W2"/>
    <mergeCell ref="B70:S70"/>
    <mergeCell ref="J4:J5"/>
    <mergeCell ref="P4:S4"/>
    <mergeCell ref="T4:T5"/>
    <mergeCell ref="B6:B51"/>
    <mergeCell ref="B52:B54"/>
    <mergeCell ref="B55:B57"/>
    <mergeCell ref="B60:W60"/>
    <mergeCell ref="B61:W61"/>
    <mergeCell ref="U4:U5"/>
    <mergeCell ref="V4:V5"/>
    <mergeCell ref="K4:K5"/>
    <mergeCell ref="B3:W3"/>
    <mergeCell ref="B4:B5"/>
    <mergeCell ref="H4:H5"/>
    <mergeCell ref="B79:S79"/>
    <mergeCell ref="B71:S71"/>
    <mergeCell ref="B72:S72"/>
    <mergeCell ref="B73:S73"/>
    <mergeCell ref="B74:S74"/>
    <mergeCell ref="B75:S75"/>
    <mergeCell ref="B76:S76"/>
    <mergeCell ref="B78:S78"/>
    <mergeCell ref="B77:S77"/>
  </mergeCells>
  <conditionalFormatting sqref="C6:E6 C51:E54 L6:S10 C6:C10 L51:S54 L20:M34 P20:S34 L56:S57 C56:E57 C55 C12:C50 L12:S19 P37:S50 L37:M50">
    <cfRule type="containsBlanks" dxfId="177" priority="65">
      <formula>LEN(TRIM(C6))=0</formula>
    </cfRule>
  </conditionalFormatting>
  <conditionalFormatting sqref="T6:V6 T6:T10 T56:V57 T12:T34 U17:V34 T37:V54">
    <cfRule type="containsBlanks" dxfId="176" priority="64">
      <formula>LEN(TRIM(T6))=0</formula>
    </cfRule>
  </conditionalFormatting>
  <conditionalFormatting sqref="D7:E7">
    <cfRule type="containsBlanks" dxfId="175" priority="63">
      <formula>LEN(TRIM(D7))=0</formula>
    </cfRule>
  </conditionalFormatting>
  <conditionalFormatting sqref="D8:E8">
    <cfRule type="containsBlanks" dxfId="174" priority="62">
      <formula>LEN(TRIM(D8))=0</formula>
    </cfRule>
  </conditionalFormatting>
  <conditionalFormatting sqref="U6:V8">
    <cfRule type="containsBlanks" dxfId="173" priority="61">
      <formula>LEN(TRIM(U6))=0</formula>
    </cfRule>
  </conditionalFormatting>
  <conditionalFormatting sqref="D9:E9">
    <cfRule type="containsBlanks" dxfId="172" priority="60">
      <formula>LEN(TRIM(D9))=0</formula>
    </cfRule>
  </conditionalFormatting>
  <conditionalFormatting sqref="U9:V9">
    <cfRule type="containsBlanks" dxfId="171" priority="59">
      <formula>LEN(TRIM(U9))=0</formula>
    </cfRule>
  </conditionalFormatting>
  <conditionalFormatting sqref="M9:O9">
    <cfRule type="containsBlanks" dxfId="170" priority="58">
      <formula>LEN(TRIM(M9))=0</formula>
    </cfRule>
  </conditionalFormatting>
  <conditionalFormatting sqref="D13:E13">
    <cfRule type="containsBlanks" dxfId="169" priority="57">
      <formula>LEN(TRIM(D13))=0</formula>
    </cfRule>
  </conditionalFormatting>
  <conditionalFormatting sqref="U13:V14">
    <cfRule type="containsBlanks" dxfId="168" priority="56">
      <formula>LEN(TRIM(U13))=0</formula>
    </cfRule>
  </conditionalFormatting>
  <conditionalFormatting sqref="C11:E11 L11:S11">
    <cfRule type="containsBlanks" dxfId="167" priority="55">
      <formula>LEN(TRIM(C11))=0</formula>
    </cfRule>
  </conditionalFormatting>
  <conditionalFormatting sqref="T11:V11">
    <cfRule type="containsBlanks" dxfId="166" priority="54">
      <formula>LEN(TRIM(T11))=0</formula>
    </cfRule>
  </conditionalFormatting>
  <conditionalFormatting sqref="D6:E6">
    <cfRule type="containsBlanks" dxfId="165" priority="53">
      <formula>LEN(TRIM(D6))=0</formula>
    </cfRule>
  </conditionalFormatting>
  <conditionalFormatting sqref="D7:E7">
    <cfRule type="containsBlanks" dxfId="164" priority="52">
      <formula>LEN(TRIM(D7))=0</formula>
    </cfRule>
  </conditionalFormatting>
  <conditionalFormatting sqref="D8:E8">
    <cfRule type="containsBlanks" dxfId="163" priority="51">
      <formula>LEN(TRIM(D8))=0</formula>
    </cfRule>
  </conditionalFormatting>
  <conditionalFormatting sqref="U8:V8">
    <cfRule type="containsBlanks" dxfId="162" priority="50">
      <formula>LEN(TRIM(U8))=0</formula>
    </cfRule>
  </conditionalFormatting>
  <conditionalFormatting sqref="M8:O8">
    <cfRule type="containsBlanks" dxfId="161" priority="49">
      <formula>LEN(TRIM(M8))=0</formula>
    </cfRule>
  </conditionalFormatting>
  <conditionalFormatting sqref="D9:E9">
    <cfRule type="containsBlanks" dxfId="160" priority="48">
      <formula>LEN(TRIM(D9))=0</formula>
    </cfRule>
  </conditionalFormatting>
  <conditionalFormatting sqref="U9:V9">
    <cfRule type="containsBlanks" dxfId="159" priority="47">
      <formula>LEN(TRIM(U9))=0</formula>
    </cfRule>
  </conditionalFormatting>
  <conditionalFormatting sqref="D10:E10">
    <cfRule type="containsBlanks" dxfId="158" priority="46">
      <formula>LEN(TRIM(D10))=0</formula>
    </cfRule>
  </conditionalFormatting>
  <conditionalFormatting sqref="U10:V10">
    <cfRule type="containsBlanks" dxfId="157" priority="45">
      <formula>LEN(TRIM(U10))=0</formula>
    </cfRule>
  </conditionalFormatting>
  <conditionalFormatting sqref="D12:E12">
    <cfRule type="containsBlanks" dxfId="156" priority="44">
      <formula>LEN(TRIM(D12))=0</formula>
    </cfRule>
  </conditionalFormatting>
  <conditionalFormatting sqref="U12:V12">
    <cfRule type="containsBlanks" dxfId="155" priority="43">
      <formula>LEN(TRIM(U12))=0</formula>
    </cfRule>
  </conditionalFormatting>
  <conditionalFormatting sqref="D14:E14">
    <cfRule type="containsBlanks" dxfId="154" priority="42">
      <formula>LEN(TRIM(D14))=0</formula>
    </cfRule>
  </conditionalFormatting>
  <conditionalFormatting sqref="D15:E15">
    <cfRule type="containsBlanks" dxfId="153" priority="41">
      <formula>LEN(TRIM(D15))=0</formula>
    </cfRule>
  </conditionalFormatting>
  <conditionalFormatting sqref="U15:V15">
    <cfRule type="containsBlanks" dxfId="152" priority="40">
      <formula>LEN(TRIM(U15))=0</formula>
    </cfRule>
  </conditionalFormatting>
  <conditionalFormatting sqref="D16">
    <cfRule type="containsBlanks" dxfId="151" priority="39">
      <formula>LEN(TRIM(D16))=0</formula>
    </cfRule>
  </conditionalFormatting>
  <conditionalFormatting sqref="E16">
    <cfRule type="containsBlanks" dxfId="150" priority="38">
      <formula>LEN(TRIM(E16))=0</formula>
    </cfRule>
  </conditionalFormatting>
  <conditionalFormatting sqref="U16:V16">
    <cfRule type="containsBlanks" dxfId="149" priority="37">
      <formula>LEN(TRIM(U16))=0</formula>
    </cfRule>
  </conditionalFormatting>
  <conditionalFormatting sqref="D17:E17">
    <cfRule type="containsBlanks" dxfId="148" priority="36">
      <formula>LEN(TRIM(D17))=0</formula>
    </cfRule>
  </conditionalFormatting>
  <conditionalFormatting sqref="D18:E18">
    <cfRule type="containsBlanks" dxfId="147" priority="35">
      <formula>LEN(TRIM(D18))=0</formula>
    </cfRule>
  </conditionalFormatting>
  <conditionalFormatting sqref="D19:E19">
    <cfRule type="containsBlanks" dxfId="146" priority="33">
      <formula>LEN(TRIM(D19))=0</formula>
    </cfRule>
  </conditionalFormatting>
  <conditionalFormatting sqref="D21:E22">
    <cfRule type="containsBlanks" dxfId="145" priority="32">
      <formula>LEN(TRIM(D21))=0</formula>
    </cfRule>
  </conditionalFormatting>
  <conditionalFormatting sqref="M20:O34 M37:O50">
    <cfRule type="containsBlanks" dxfId="144" priority="31">
      <formula>LEN(TRIM(M20))=0</formula>
    </cfRule>
  </conditionalFormatting>
  <conditionalFormatting sqref="D20:E20">
    <cfRule type="containsBlanks" dxfId="143" priority="30">
      <formula>LEN(TRIM(D20))=0</formula>
    </cfRule>
  </conditionalFormatting>
  <conditionalFormatting sqref="D23:E23">
    <cfRule type="containsBlanks" dxfId="142" priority="29">
      <formula>LEN(TRIM(D23))=0</formula>
    </cfRule>
  </conditionalFormatting>
  <conditionalFormatting sqref="D24:E24 D29:E32">
    <cfRule type="containsBlanks" dxfId="141" priority="28">
      <formula>LEN(TRIM(D24))=0</formula>
    </cfRule>
  </conditionalFormatting>
  <conditionalFormatting sqref="D25:E25">
    <cfRule type="containsBlanks" dxfId="140" priority="27">
      <formula>LEN(TRIM(D25))=0</formula>
    </cfRule>
  </conditionalFormatting>
  <conditionalFormatting sqref="D26:E26">
    <cfRule type="containsBlanks" dxfId="139" priority="26">
      <formula>LEN(TRIM(D26))=0</formula>
    </cfRule>
  </conditionalFormatting>
  <conditionalFormatting sqref="D27:E27">
    <cfRule type="containsBlanks" dxfId="138" priority="25">
      <formula>LEN(TRIM(D27))=0</formula>
    </cfRule>
  </conditionalFormatting>
  <conditionalFormatting sqref="D28:E28">
    <cfRule type="containsBlanks" dxfId="137" priority="24">
      <formula>LEN(TRIM(D28))=0</formula>
    </cfRule>
  </conditionalFormatting>
  <conditionalFormatting sqref="L55:S55">
    <cfRule type="containsBlanks" dxfId="136" priority="23">
      <formula>LEN(TRIM(L55))=0</formula>
    </cfRule>
  </conditionalFormatting>
  <conditionalFormatting sqref="T55">
    <cfRule type="containsBlanks" dxfId="135" priority="22">
      <formula>LEN(TRIM(T55))=0</formula>
    </cfRule>
  </conditionalFormatting>
  <conditionalFormatting sqref="U55:V55">
    <cfRule type="containsBlanks" dxfId="134" priority="21">
      <formula>LEN(TRIM(U55))=0</formula>
    </cfRule>
  </conditionalFormatting>
  <conditionalFormatting sqref="D55:E55">
    <cfRule type="containsBlanks" dxfId="133" priority="20">
      <formula>LEN(TRIM(D55))=0</formula>
    </cfRule>
  </conditionalFormatting>
  <conditionalFormatting sqref="D37:E44">
    <cfRule type="containsBlanks" dxfId="132" priority="15">
      <formula>LEN(TRIM(D37))=0</formula>
    </cfRule>
  </conditionalFormatting>
  <conditionalFormatting sqref="L35:M36 P35:S36">
    <cfRule type="containsBlanks" dxfId="131" priority="14">
      <formula>LEN(TRIM(L35))=0</formula>
    </cfRule>
  </conditionalFormatting>
  <conditionalFormatting sqref="T35:V36">
    <cfRule type="containsBlanks" dxfId="130" priority="13">
      <formula>LEN(TRIM(T35))=0</formula>
    </cfRule>
  </conditionalFormatting>
  <conditionalFormatting sqref="M35:O36">
    <cfRule type="containsBlanks" dxfId="129" priority="12">
      <formula>LEN(TRIM(M35))=0</formula>
    </cfRule>
  </conditionalFormatting>
  <conditionalFormatting sqref="D35:E35">
    <cfRule type="containsBlanks" dxfId="128" priority="11">
      <formula>LEN(TRIM(D35))=0</formula>
    </cfRule>
  </conditionalFormatting>
  <conditionalFormatting sqref="D36:E36">
    <cfRule type="containsBlanks" dxfId="127" priority="10">
      <formula>LEN(TRIM(D36))=0</formula>
    </cfRule>
  </conditionalFormatting>
  <conditionalFormatting sqref="D33">
    <cfRule type="containsBlanks" dxfId="126" priority="9">
      <formula>LEN(TRIM(D33))=0</formula>
    </cfRule>
  </conditionalFormatting>
  <conditionalFormatting sqref="D34:E34">
    <cfRule type="containsBlanks" dxfId="125" priority="8">
      <formula>LEN(TRIM(D34))=0</formula>
    </cfRule>
  </conditionalFormatting>
  <conditionalFormatting sqref="E33">
    <cfRule type="containsBlanks" dxfId="124" priority="7">
      <formula>LEN(TRIM(E33))=0</formula>
    </cfRule>
  </conditionalFormatting>
  <conditionalFormatting sqref="D50:E50">
    <cfRule type="containsBlanks" dxfId="123" priority="6">
      <formula>LEN(TRIM(D50))=0</formula>
    </cfRule>
  </conditionalFormatting>
  <conditionalFormatting sqref="D49:E49">
    <cfRule type="containsBlanks" dxfId="122" priority="5">
      <formula>LEN(TRIM(D49))=0</formula>
    </cfRule>
  </conditionalFormatting>
  <conditionalFormatting sqref="D48:E48">
    <cfRule type="containsBlanks" dxfId="121" priority="4">
      <formula>LEN(TRIM(D48))=0</formula>
    </cfRule>
  </conditionalFormatting>
  <conditionalFormatting sqref="D47:E47">
    <cfRule type="containsBlanks" dxfId="120" priority="3">
      <formula>LEN(TRIM(D47))=0</formula>
    </cfRule>
  </conditionalFormatting>
  <conditionalFormatting sqref="D46:E46">
    <cfRule type="containsBlanks" dxfId="119" priority="2">
      <formula>LEN(TRIM(D46))=0</formula>
    </cfRule>
  </conditionalFormatting>
  <conditionalFormatting sqref="D45:E45">
    <cfRule type="containsBlanks" dxfId="118" priority="1">
      <formula>LEN(TRIM(D45))=0</formula>
    </cfRule>
  </conditionalFormatting>
  <dataValidations count="2">
    <dataValidation type="list" allowBlank="1" showInputMessage="1" showErrorMessage="1" sqref="G55 G6:G51">
      <formula1>M1indname</formula1>
    </dataValidation>
    <dataValidation type="list" allowBlank="1" showInputMessage="1" showErrorMessage="1" sqref="H55 H6:H51">
      <formula1>cellM11ddm2</formula1>
    </dataValidation>
  </dataValidations>
  <hyperlinks>
    <hyperlink ref="X13" r:id="rId1" location=":~:text=Het%20kabinet%20heeft%20besloten%20om,LPG%2FLNG)%20per%20liter." display="https://www.belastingdienst.nl/wps/wcm/connect/bldcontentnl/berichten/nieuws/douane/accijns-tijdelijk-verlaagd-in-2022 - :~:text=Het%20kabinet%20heeft%20besloten%20om,LPG%2FLNG)%20per%20liter."/>
    <hyperlink ref="X16" r:id="rId2" display="https://www.rvo.nl/subsidies-financiering/mia-vamil/ondernemers"/>
    <hyperlink ref="X29" r:id="rId3" display="https://www.eerstekamer.nl/nonav/overig/20220623/rapportage_energie_voor_vervoer_in/document"/>
    <hyperlink ref="X35" r:id="rId4" display="https://www.rvo.nl/subsidies-financiering/sseb"/>
    <hyperlink ref="X56" r:id="rId5" display="https://europadecentraal.nl/onderwerp/vervoer/clean-vehicles-directive/"/>
    <hyperlink ref="X37" r:id="rId6" display="https://www.tweedekamer.nl/kamerstukken/brieven_regering/detail?id=2022Z14108&amp;did=2022D29171"/>
    <hyperlink ref="X39" r:id="rId7" display="https://www.pbl.nl/sites/default/files/downloads/pbl-2021-beleidsoverzicht-en-factsheets-beleidsinstrumenten-4708.pdf"/>
    <hyperlink ref="X41" r:id="rId8" display="https://www.pbl.nl/sites/default/files/downloads/pbl-2021-beleidsoverzicht-en-factsheets-beleidsinstrumenten-4708.pdf"/>
    <hyperlink ref="X42" r:id="rId9" display="https://vaartindeluchtvaart.nl/"/>
    <hyperlink ref="X44" r:id="rId10" display="https://www.pbl.nl/sites/default/files/downloads/pbl-2021-beleidsoverzicht-en-factsheets-beleidsinstrumenten-4708.pdf"/>
    <hyperlink ref="X24" r:id="rId11" display="https://www.pbl.nl/sites/default/files/downloads/pbl-2021-beleidsoverzicht-en-factsheets-beleidsinstrumenten-4708.pdf"/>
    <hyperlink ref="X11" r:id="rId12" display="https://www.pbl.nl/sites/default/files/downloads/pbl-2021-beleidsoverzicht-en-factsheets-beleidsinstrumenten-4708.pdf"/>
    <hyperlink ref="X57" r:id="rId13" display="https://www.pbl.nl/sites/default/files/downloads/pbl-2021-beleidsoverzicht-en-factsheets-beleidsinstrumenten-4708.pdf"/>
    <hyperlink ref="X51" r:id="rId14" display="https://www.rijksfinancien.nl/belastingplan-memorie-van-toelichting/2022/d17e2170"/>
    <hyperlink ref="X50" r:id="rId15" display="https://zeroemissionservices.nl/zero-emissie-varen-wordt-versneld-ingevoerd/"/>
    <hyperlink ref="X49" r:id="rId16" display="https://www.rijksoverheid.nl/onderwerpen/scheepvaart-en-havens/verduurzaming-scheepvaart-en-havens/werken-aan-een-schone-binnenvaart/landelijk-verbod-op-varend-ontgassen"/>
    <hyperlink ref="X48" r:id="rId17" display="https://www.rvo.nl/subsidies-financiering/srvb"/>
    <hyperlink ref="X45" r:id="rId18" location="budget" display="https://www.rvo.nl/subsidies-financiering/walstroom-zeeschepen - budget"/>
  </hyperlinks>
  <pageMargins left="0.7" right="0.7" top="0.75" bottom="0.75" header="0.3" footer="0.3"/>
  <pageSetup paperSize="9" orientation="portrait" r:id="rId19"/>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F11 F56:F57 F33:F54</xm:sqref>
        </x14:dataValidation>
        <x14:dataValidation type="list" allowBlank="1" showInputMessage="1" showErrorMessage="1" promptTitle="ALTERNATIVE FUEL">
          <x14:formula1>
            <xm:f>Menus!$D$2:$D$11</xm:f>
          </x14:formula1>
          <xm:sqref>I11 I56:I57 I33:I54</xm:sqref>
        </x14:dataValidation>
        <x14:dataValidation type="list" allowBlank="1" showInputMessage="1" showErrorMessage="1" promptTitle="MODE">
          <x14:formula1>
            <xm:f>Menus!$C$2:$C$7</xm:f>
          </x14:formula1>
          <xm:sqref>J11 J56:J57 J33:J54</xm:sqref>
        </x14:dataValidation>
        <x14:dataValidation type="list" allowBlank="1" showInputMessage="1" showErrorMessage="1" promptTitle="MODE">
          <x14:formula1>
            <xm:f>Menus!$L$2:$L$5</xm:f>
          </x14:formula1>
          <xm:sqref>K11 K56:K57 K33:K54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90" zoomScaleNormal="90" workbookViewId="0">
      <selection activeCell="B1" sqref="B1"/>
    </sheetView>
  </sheetViews>
  <sheetFormatPr defaultColWidth="8.85546875" defaultRowHeight="15" x14ac:dyDescent="0.25"/>
  <cols>
    <col min="1" max="1" width="2.140625" style="29" customWidth="1"/>
    <col min="2" max="2" width="13.85546875" style="29" customWidth="1"/>
    <col min="3" max="3" width="3.85546875" style="29" customWidth="1"/>
    <col min="4" max="4" width="17" style="29" customWidth="1"/>
    <col min="5" max="5" width="21" style="29" customWidth="1"/>
    <col min="6" max="6" width="9.140625" style="29" customWidth="1"/>
    <col min="7" max="7" width="13.140625" style="29" customWidth="1"/>
    <col min="8" max="8" width="11.140625" style="29" customWidth="1"/>
    <col min="9" max="9" width="13.140625" style="29" customWidth="1"/>
    <col min="10" max="11" width="8.140625" style="29" customWidth="1"/>
    <col min="12" max="12" width="9" style="29" customWidth="1"/>
    <col min="13" max="13" width="10.42578125" style="29" customWidth="1"/>
    <col min="14" max="17" width="9.85546875" style="29" customWidth="1"/>
    <col min="18" max="18" width="11.42578125" style="29" customWidth="1"/>
    <col min="19" max="20" width="5.85546875" style="29" customWidth="1"/>
    <col min="21" max="21" width="12.85546875" style="29" customWidth="1"/>
    <col min="22" max="16384" width="8.85546875" style="29"/>
  </cols>
  <sheetData>
    <row r="1" spans="1:22" ht="15.75" thickBot="1" x14ac:dyDescent="0.3">
      <c r="B1" s="29" t="s">
        <v>114</v>
      </c>
      <c r="N1" s="7"/>
      <c r="O1" s="7"/>
      <c r="P1" s="7"/>
      <c r="Q1" s="7"/>
    </row>
    <row r="2" spans="1:22" ht="16.5" thickBot="1" x14ac:dyDescent="0.3">
      <c r="B2" s="699" t="s">
        <v>172</v>
      </c>
      <c r="C2" s="700"/>
      <c r="D2" s="700"/>
      <c r="E2" s="700"/>
      <c r="F2" s="700"/>
      <c r="G2" s="700"/>
      <c r="H2" s="700"/>
      <c r="I2" s="700"/>
      <c r="J2" s="700"/>
      <c r="K2" s="700"/>
      <c r="L2" s="700"/>
      <c r="M2" s="700"/>
      <c r="N2" s="700"/>
      <c r="O2" s="700"/>
      <c r="P2" s="700"/>
      <c r="Q2" s="700"/>
      <c r="R2" s="700"/>
      <c r="S2" s="700"/>
      <c r="T2" s="700"/>
      <c r="U2" s="701"/>
    </row>
    <row r="3" spans="1:22" ht="15.75" thickBot="1" x14ac:dyDescent="0.3">
      <c r="B3" s="274"/>
      <c r="C3" s="274"/>
      <c r="D3" s="274"/>
      <c r="E3" s="274"/>
      <c r="F3" s="274"/>
      <c r="G3" s="274"/>
      <c r="H3" s="274"/>
      <c r="I3" s="335"/>
      <c r="J3" s="274"/>
      <c r="K3" s="274"/>
      <c r="L3" s="550"/>
      <c r="M3" s="274"/>
      <c r="N3" s="402"/>
      <c r="O3" s="402"/>
      <c r="P3" s="402"/>
      <c r="Q3" s="402"/>
    </row>
    <row r="4" spans="1:22" ht="31.5" customHeight="1" thickBot="1" x14ac:dyDescent="0.3">
      <c r="A4" s="7"/>
      <c r="B4" s="726" t="s">
        <v>83</v>
      </c>
      <c r="C4" s="726" t="s">
        <v>113</v>
      </c>
      <c r="D4" s="732" t="s">
        <v>25</v>
      </c>
      <c r="E4" s="726" t="s">
        <v>91</v>
      </c>
      <c r="F4" s="751" t="s">
        <v>165</v>
      </c>
      <c r="G4" s="747" t="s">
        <v>106</v>
      </c>
      <c r="H4" s="754" t="s">
        <v>6</v>
      </c>
      <c r="I4" s="722" t="s">
        <v>365</v>
      </c>
      <c r="J4" s="734" t="s">
        <v>169</v>
      </c>
      <c r="K4" s="705"/>
      <c r="L4" s="705"/>
      <c r="M4" s="705"/>
      <c r="N4" s="707" t="s">
        <v>170</v>
      </c>
      <c r="O4" s="708"/>
      <c r="P4" s="708"/>
      <c r="Q4" s="708"/>
      <c r="R4" s="756" t="s">
        <v>181</v>
      </c>
      <c r="S4" s="737" t="s">
        <v>1</v>
      </c>
      <c r="T4" s="739" t="s">
        <v>152</v>
      </c>
      <c r="U4" s="747" t="s">
        <v>109</v>
      </c>
      <c r="V4" s="722" t="s">
        <v>440</v>
      </c>
    </row>
    <row r="5" spans="1:22" ht="25.5" customHeight="1" thickBot="1" x14ac:dyDescent="0.3">
      <c r="A5" s="7"/>
      <c r="B5" s="749"/>
      <c r="C5" s="727"/>
      <c r="D5" s="750"/>
      <c r="E5" s="749"/>
      <c r="F5" s="752"/>
      <c r="G5" s="753"/>
      <c r="H5" s="755"/>
      <c r="I5" s="728"/>
      <c r="J5" s="404">
        <v>2019</v>
      </c>
      <c r="K5" s="404">
        <v>2020</v>
      </c>
      <c r="L5" s="551">
        <v>2021</v>
      </c>
      <c r="M5" s="404">
        <v>2022</v>
      </c>
      <c r="N5" s="406">
        <v>2023</v>
      </c>
      <c r="O5" s="404">
        <v>2024</v>
      </c>
      <c r="P5" s="404">
        <v>2025</v>
      </c>
      <c r="Q5" s="405" t="s">
        <v>95</v>
      </c>
      <c r="R5" s="757"/>
      <c r="S5" s="738"/>
      <c r="T5" s="740"/>
      <c r="U5" s="748"/>
      <c r="V5" s="728"/>
    </row>
    <row r="6" spans="1:22" ht="63.75" x14ac:dyDescent="0.25">
      <c r="A6" s="7"/>
      <c r="B6" s="741" t="s">
        <v>93</v>
      </c>
      <c r="C6" s="94">
        <v>1</v>
      </c>
      <c r="D6" s="554" t="s">
        <v>435</v>
      </c>
      <c r="E6" s="554" t="s">
        <v>436</v>
      </c>
      <c r="F6" s="117" t="s">
        <v>167</v>
      </c>
      <c r="G6" s="72" t="s">
        <v>7</v>
      </c>
      <c r="H6" s="360" t="s">
        <v>11</v>
      </c>
      <c r="I6" s="360" t="s">
        <v>368</v>
      </c>
      <c r="J6" s="73"/>
      <c r="K6" s="73"/>
      <c r="L6" s="73"/>
      <c r="M6" s="73"/>
      <c r="N6" s="409"/>
      <c r="O6" s="73"/>
      <c r="P6" s="73"/>
      <c r="Q6" s="74"/>
      <c r="R6" s="54"/>
      <c r="S6" s="55"/>
      <c r="T6" s="349"/>
      <c r="U6" s="350"/>
      <c r="V6" s="555"/>
    </row>
    <row r="7" spans="1:22" ht="63.75" x14ac:dyDescent="0.25">
      <c r="A7" s="7"/>
      <c r="B7" s="742"/>
      <c r="C7" s="93">
        <v>2</v>
      </c>
      <c r="D7" s="554" t="s">
        <v>437</v>
      </c>
      <c r="E7" s="554" t="s">
        <v>438</v>
      </c>
      <c r="F7" s="116" t="s">
        <v>360</v>
      </c>
      <c r="G7" s="49" t="s">
        <v>94</v>
      </c>
      <c r="H7" s="83" t="s">
        <v>11</v>
      </c>
      <c r="I7" s="83" t="s">
        <v>368</v>
      </c>
      <c r="J7" s="75"/>
      <c r="K7" s="75"/>
      <c r="L7" s="75"/>
      <c r="M7" s="75"/>
      <c r="N7" s="410"/>
      <c r="O7" s="75"/>
      <c r="P7" s="75"/>
      <c r="Q7" s="76"/>
      <c r="R7" s="59"/>
      <c r="S7" s="60"/>
      <c r="T7" s="346"/>
      <c r="U7" s="351" t="s">
        <v>439</v>
      </c>
      <c r="V7" s="556"/>
    </row>
    <row r="8" spans="1:22" ht="76.5" x14ac:dyDescent="0.25">
      <c r="A8" s="7"/>
      <c r="B8" s="742"/>
      <c r="C8" s="93">
        <f>C7+1</f>
        <v>3</v>
      </c>
      <c r="D8" s="554" t="s">
        <v>441</v>
      </c>
      <c r="E8" s="554" t="s">
        <v>442</v>
      </c>
      <c r="F8" s="116" t="s">
        <v>176</v>
      </c>
      <c r="G8" s="49" t="s">
        <v>360</v>
      </c>
      <c r="H8" s="83" t="s">
        <v>11</v>
      </c>
      <c r="I8" s="83" t="s">
        <v>368</v>
      </c>
      <c r="J8" s="75"/>
      <c r="K8" s="75"/>
      <c r="L8" s="75"/>
      <c r="M8" s="75"/>
      <c r="N8" s="410"/>
      <c r="O8" s="75"/>
      <c r="P8" s="75"/>
      <c r="Q8" s="76"/>
      <c r="R8" s="63"/>
      <c r="S8" s="64"/>
      <c r="T8" s="347"/>
      <c r="U8" s="351"/>
      <c r="V8" s="556"/>
    </row>
    <row r="9" spans="1:22" ht="51.75" thickBot="1" x14ac:dyDescent="0.3">
      <c r="A9" s="7"/>
      <c r="B9" s="742"/>
      <c r="C9" s="93">
        <f t="shared" ref="C9:C16" si="0">C8+1</f>
        <v>4</v>
      </c>
      <c r="D9" s="554" t="s">
        <v>443</v>
      </c>
      <c r="E9" s="554" t="s">
        <v>444</v>
      </c>
      <c r="F9" s="321" t="s">
        <v>176</v>
      </c>
      <c r="G9" s="51" t="s">
        <v>360</v>
      </c>
      <c r="H9" s="78" t="s">
        <v>11</v>
      </c>
      <c r="I9" s="78" t="s">
        <v>368</v>
      </c>
      <c r="J9" s="179"/>
      <c r="K9" s="179"/>
      <c r="L9" s="179"/>
      <c r="M9" s="179"/>
      <c r="N9" s="411"/>
      <c r="O9" s="179"/>
      <c r="P9" s="179"/>
      <c r="Q9" s="180"/>
      <c r="R9" s="63"/>
      <c r="S9" s="64"/>
      <c r="T9" s="347"/>
      <c r="U9" s="352"/>
      <c r="V9" s="203" t="s">
        <v>445</v>
      </c>
    </row>
    <row r="10" spans="1:22" ht="39" thickBot="1" x14ac:dyDescent="0.3">
      <c r="A10" s="7"/>
      <c r="B10" s="742"/>
      <c r="C10" s="93">
        <f t="shared" si="0"/>
        <v>5</v>
      </c>
      <c r="D10" s="554" t="s">
        <v>446</v>
      </c>
      <c r="E10" s="554" t="s">
        <v>447</v>
      </c>
      <c r="F10" s="321" t="s">
        <v>360</v>
      </c>
      <c r="G10" s="51" t="s">
        <v>360</v>
      </c>
      <c r="H10" s="78" t="s">
        <v>11</v>
      </c>
      <c r="I10" s="78" t="s">
        <v>368</v>
      </c>
      <c r="J10" s="179"/>
      <c r="K10" s="179"/>
      <c r="L10" s="179"/>
      <c r="M10" s="179"/>
      <c r="N10" s="411"/>
      <c r="O10" s="179"/>
      <c r="P10" s="179"/>
      <c r="Q10" s="180"/>
      <c r="R10" s="63"/>
      <c r="S10" s="64"/>
      <c r="T10" s="347"/>
      <c r="U10" s="352" t="s">
        <v>448</v>
      </c>
      <c r="V10" s="556"/>
    </row>
    <row r="11" spans="1:22" ht="77.25" thickBot="1" x14ac:dyDescent="0.3">
      <c r="A11" s="7"/>
      <c r="B11" s="742"/>
      <c r="C11" s="93">
        <f t="shared" si="0"/>
        <v>6</v>
      </c>
      <c r="D11" s="49" t="s">
        <v>449</v>
      </c>
      <c r="E11" s="554" t="s">
        <v>450</v>
      </c>
      <c r="F11" s="557" t="s">
        <v>167</v>
      </c>
      <c r="G11" s="51" t="s">
        <v>360</v>
      </c>
      <c r="H11" s="78" t="s">
        <v>11</v>
      </c>
      <c r="I11" s="78" t="s">
        <v>368</v>
      </c>
      <c r="J11" s="179"/>
      <c r="K11" s="179"/>
      <c r="L11" s="179"/>
      <c r="M11" s="179"/>
      <c r="N11" s="411"/>
      <c r="O11" s="179"/>
      <c r="P11" s="179"/>
      <c r="Q11" s="180"/>
      <c r="R11" s="63"/>
      <c r="S11" s="64"/>
      <c r="T11" s="347"/>
      <c r="U11" s="352"/>
      <c r="V11" s="556"/>
    </row>
    <row r="12" spans="1:22" ht="90" thickBot="1" x14ac:dyDescent="0.3">
      <c r="A12" s="7"/>
      <c r="B12" s="742"/>
      <c r="C12" s="93">
        <f t="shared" si="0"/>
        <v>7</v>
      </c>
      <c r="D12" s="51" t="s">
        <v>451</v>
      </c>
      <c r="E12" s="51" t="s">
        <v>683</v>
      </c>
      <c r="F12" s="321" t="s">
        <v>167</v>
      </c>
      <c r="G12" s="51" t="s">
        <v>163</v>
      </c>
      <c r="H12" s="78" t="s">
        <v>360</v>
      </c>
      <c r="I12" s="78" t="s">
        <v>368</v>
      </c>
      <c r="J12" s="179">
        <v>0</v>
      </c>
      <c r="K12" s="179">
        <v>0</v>
      </c>
      <c r="L12" s="179" t="s">
        <v>469</v>
      </c>
      <c r="M12" s="179" t="s">
        <v>469</v>
      </c>
      <c r="N12" s="411"/>
      <c r="O12" s="179"/>
      <c r="P12" s="179"/>
      <c r="Q12" s="180"/>
      <c r="R12" s="63">
        <v>75000</v>
      </c>
      <c r="S12" s="64">
        <v>2021</v>
      </c>
      <c r="T12" s="347"/>
      <c r="U12" s="352" t="s">
        <v>452</v>
      </c>
      <c r="V12" s="203" t="s">
        <v>626</v>
      </c>
    </row>
    <row r="13" spans="1:22" ht="64.5" thickBot="1" x14ac:dyDescent="0.3">
      <c r="A13" s="7"/>
      <c r="B13" s="742"/>
      <c r="C13" s="93">
        <f t="shared" si="0"/>
        <v>8</v>
      </c>
      <c r="D13" s="554" t="s">
        <v>460</v>
      </c>
      <c r="E13" s="554" t="s">
        <v>461</v>
      </c>
      <c r="F13" s="321" t="s">
        <v>176</v>
      </c>
      <c r="G13" s="51" t="s">
        <v>360</v>
      </c>
      <c r="H13" s="78" t="s">
        <v>11</v>
      </c>
      <c r="I13" s="78" t="s">
        <v>366</v>
      </c>
      <c r="J13" s="179"/>
      <c r="K13" s="179"/>
      <c r="L13" s="179"/>
      <c r="M13" s="179"/>
      <c r="N13" s="411"/>
      <c r="O13" s="179"/>
      <c r="P13" s="179"/>
      <c r="Q13" s="180"/>
      <c r="R13" s="63"/>
      <c r="S13" s="64"/>
      <c r="T13" s="347"/>
      <c r="U13" s="352"/>
      <c r="V13" s="561" t="s">
        <v>462</v>
      </c>
    </row>
    <row r="14" spans="1:22" ht="51.75" thickBot="1" x14ac:dyDescent="0.3">
      <c r="A14" s="7"/>
      <c r="B14" s="742"/>
      <c r="C14" s="93">
        <f t="shared" si="0"/>
        <v>9</v>
      </c>
      <c r="D14" s="51" t="s">
        <v>590</v>
      </c>
      <c r="E14" s="51" t="s">
        <v>592</v>
      </c>
      <c r="F14" s="321" t="s">
        <v>167</v>
      </c>
      <c r="G14" s="51" t="s">
        <v>360</v>
      </c>
      <c r="H14" s="78" t="s">
        <v>11</v>
      </c>
      <c r="I14" s="78" t="s">
        <v>368</v>
      </c>
      <c r="J14" s="179"/>
      <c r="K14" s="179"/>
      <c r="L14" s="179"/>
      <c r="M14" s="179"/>
      <c r="N14" s="411"/>
      <c r="O14" s="179"/>
      <c r="P14" s="179"/>
      <c r="Q14" s="180"/>
      <c r="R14" s="63"/>
      <c r="S14" s="64"/>
      <c r="T14" s="347"/>
      <c r="U14" s="352"/>
      <c r="V14" s="203" t="s">
        <v>591</v>
      </c>
    </row>
    <row r="15" spans="1:22" ht="77.25" thickBot="1" x14ac:dyDescent="0.3">
      <c r="A15" s="7"/>
      <c r="B15" s="742"/>
      <c r="C15" s="93">
        <f t="shared" si="0"/>
        <v>10</v>
      </c>
      <c r="D15" s="51" t="s">
        <v>603</v>
      </c>
      <c r="E15" s="51" t="s">
        <v>604</v>
      </c>
      <c r="F15" s="321" t="s">
        <v>176</v>
      </c>
      <c r="G15" s="51" t="s">
        <v>360</v>
      </c>
      <c r="H15" s="78" t="s">
        <v>11</v>
      </c>
      <c r="I15" s="78" t="s">
        <v>368</v>
      </c>
      <c r="J15" s="179"/>
      <c r="K15" s="179"/>
      <c r="L15" s="179"/>
      <c r="M15" s="179"/>
      <c r="N15" s="411"/>
      <c r="O15" s="179"/>
      <c r="P15" s="179"/>
      <c r="Q15" s="180"/>
      <c r="R15" s="63"/>
      <c r="S15" s="64"/>
      <c r="T15" s="347"/>
      <c r="U15" s="352"/>
      <c r="V15" s="556"/>
    </row>
    <row r="16" spans="1:22" ht="90" thickBot="1" x14ac:dyDescent="0.3">
      <c r="A16" s="7"/>
      <c r="B16" s="742"/>
      <c r="C16" s="93">
        <f t="shared" si="0"/>
        <v>11</v>
      </c>
      <c r="D16" s="51" t="s">
        <v>612</v>
      </c>
      <c r="E16" s="51" t="s">
        <v>613</v>
      </c>
      <c r="F16" s="321" t="s">
        <v>176</v>
      </c>
      <c r="G16" s="51" t="s">
        <v>360</v>
      </c>
      <c r="H16" s="78" t="s">
        <v>11</v>
      </c>
      <c r="I16" s="78" t="s">
        <v>368</v>
      </c>
      <c r="J16" s="179"/>
      <c r="K16" s="179"/>
      <c r="L16" s="179"/>
      <c r="M16" s="179"/>
      <c r="N16" s="411"/>
      <c r="O16" s="179"/>
      <c r="P16" s="179"/>
      <c r="Q16" s="180"/>
      <c r="R16" s="63"/>
      <c r="S16" s="64"/>
      <c r="T16" s="347"/>
      <c r="U16" s="352"/>
      <c r="V16" s="203" t="s">
        <v>615</v>
      </c>
    </row>
    <row r="17" spans="1:22" ht="51.75" thickBot="1" x14ac:dyDescent="0.3">
      <c r="A17" s="7"/>
      <c r="B17" s="742"/>
      <c r="C17" s="93">
        <f t="shared" ref="C17" si="1">C15+1</f>
        <v>11</v>
      </c>
      <c r="D17" s="51" t="s">
        <v>614</v>
      </c>
      <c r="E17" s="51" t="s">
        <v>616</v>
      </c>
      <c r="F17" s="321" t="s">
        <v>167</v>
      </c>
      <c r="G17" s="51" t="s">
        <v>163</v>
      </c>
      <c r="H17" s="78" t="s">
        <v>11</v>
      </c>
      <c r="I17" s="78" t="s">
        <v>368</v>
      </c>
      <c r="J17" s="179"/>
      <c r="K17" s="179"/>
      <c r="L17" s="179"/>
      <c r="M17" s="179"/>
      <c r="N17" s="411"/>
      <c r="O17" s="179"/>
      <c r="P17" s="179"/>
      <c r="Q17" s="180"/>
      <c r="R17" s="63"/>
      <c r="S17" s="64"/>
      <c r="T17" s="347"/>
      <c r="U17" s="352"/>
      <c r="V17" s="203" t="s">
        <v>617</v>
      </c>
    </row>
    <row r="18" spans="1:22" ht="77.25" thickBot="1" x14ac:dyDescent="0.3">
      <c r="A18" s="7"/>
      <c r="B18" s="742"/>
      <c r="C18" s="93">
        <f>C17+1</f>
        <v>12</v>
      </c>
      <c r="D18" s="51" t="s">
        <v>628</v>
      </c>
      <c r="E18" s="51" t="s">
        <v>629</v>
      </c>
      <c r="F18" s="321" t="s">
        <v>360</v>
      </c>
      <c r="G18" s="51" t="s">
        <v>360</v>
      </c>
      <c r="H18" s="78" t="s">
        <v>11</v>
      </c>
      <c r="I18" s="78" t="s">
        <v>368</v>
      </c>
      <c r="J18" s="179"/>
      <c r="K18" s="179"/>
      <c r="L18" s="179"/>
      <c r="M18" s="179"/>
      <c r="N18" s="411"/>
      <c r="O18" s="179"/>
      <c r="P18" s="179"/>
      <c r="Q18" s="180"/>
      <c r="R18" s="63"/>
      <c r="S18" s="64"/>
      <c r="T18" s="347"/>
      <c r="U18" s="352" t="s">
        <v>630</v>
      </c>
      <c r="V18" s="203"/>
    </row>
    <row r="19" spans="1:22" ht="77.25" thickBot="1" x14ac:dyDescent="0.3">
      <c r="A19" s="7"/>
      <c r="B19" s="743"/>
      <c r="C19" s="93">
        <f>C18+1</f>
        <v>13</v>
      </c>
      <c r="D19" s="51" t="s">
        <v>621</v>
      </c>
      <c r="E19" s="51" t="s">
        <v>622</v>
      </c>
      <c r="F19" s="321" t="s">
        <v>167</v>
      </c>
      <c r="G19" s="51" t="s">
        <v>360</v>
      </c>
      <c r="H19" s="78" t="s">
        <v>11</v>
      </c>
      <c r="I19" s="78" t="s">
        <v>368</v>
      </c>
      <c r="J19" s="179"/>
      <c r="K19" s="179"/>
      <c r="L19" s="179"/>
      <c r="M19" s="179"/>
      <c r="N19" s="411"/>
      <c r="O19" s="179"/>
      <c r="P19" s="179"/>
      <c r="Q19" s="180"/>
      <c r="R19" s="63"/>
      <c r="S19" s="64"/>
      <c r="T19" s="347"/>
      <c r="U19" s="352"/>
      <c r="V19" s="556"/>
    </row>
    <row r="20" spans="1:22" ht="26.1" customHeight="1" thickBot="1" x14ac:dyDescent="0.3">
      <c r="A20" s="7"/>
      <c r="B20" s="744" t="s">
        <v>96</v>
      </c>
      <c r="C20" s="94">
        <v>1</v>
      </c>
      <c r="D20" s="558" t="s">
        <v>453</v>
      </c>
      <c r="E20" s="558" t="s">
        <v>454</v>
      </c>
      <c r="F20" s="117" t="s">
        <v>166</v>
      </c>
      <c r="G20" s="72" t="s">
        <v>163</v>
      </c>
      <c r="H20" s="360" t="s">
        <v>360</v>
      </c>
      <c r="I20" s="360" t="s">
        <v>368</v>
      </c>
      <c r="J20" s="73"/>
      <c r="K20" s="73"/>
      <c r="L20" s="73" t="s">
        <v>459</v>
      </c>
      <c r="M20" s="73" t="s">
        <v>470</v>
      </c>
      <c r="N20" s="82"/>
      <c r="O20" s="73"/>
      <c r="P20" s="73"/>
      <c r="Q20" s="74"/>
      <c r="R20" s="54"/>
      <c r="S20" s="55"/>
      <c r="T20" s="349"/>
      <c r="U20" s="354"/>
      <c r="V20" s="556" t="s">
        <v>457</v>
      </c>
    </row>
    <row r="21" spans="1:22" ht="30.95" customHeight="1" thickBot="1" x14ac:dyDescent="0.3">
      <c r="B21" s="745"/>
      <c r="C21" s="93">
        <v>2</v>
      </c>
      <c r="D21" s="559" t="s">
        <v>455</v>
      </c>
      <c r="E21" s="559" t="s">
        <v>456</v>
      </c>
      <c r="F21" s="116" t="s">
        <v>166</v>
      </c>
      <c r="G21" s="49" t="s">
        <v>164</v>
      </c>
      <c r="H21" s="83" t="s">
        <v>13</v>
      </c>
      <c r="I21" s="83" t="s">
        <v>366</v>
      </c>
      <c r="J21" s="75"/>
      <c r="K21" s="75"/>
      <c r="L21" s="75" t="s">
        <v>459</v>
      </c>
      <c r="M21" s="75"/>
      <c r="N21" s="77"/>
      <c r="O21" s="75"/>
      <c r="P21" s="75"/>
      <c r="Q21" s="76"/>
      <c r="R21" s="59"/>
      <c r="S21" s="60"/>
      <c r="T21" s="346"/>
      <c r="U21" s="351"/>
      <c r="V21" s="560" t="s">
        <v>458</v>
      </c>
    </row>
    <row r="22" spans="1:22" ht="19.5" customHeight="1" thickBot="1" x14ac:dyDescent="0.3">
      <c r="B22" s="746"/>
      <c r="C22" s="118"/>
      <c r="D22" s="51"/>
      <c r="E22" s="51"/>
      <c r="F22" s="321" t="s">
        <v>107</v>
      </c>
      <c r="G22" s="51" t="s">
        <v>107</v>
      </c>
      <c r="H22" s="78" t="s">
        <v>107</v>
      </c>
      <c r="I22" s="78" t="s">
        <v>107</v>
      </c>
      <c r="J22" s="79"/>
      <c r="K22" s="79"/>
      <c r="L22" s="79"/>
      <c r="M22" s="79"/>
      <c r="N22" s="81"/>
      <c r="O22" s="79"/>
      <c r="P22" s="79"/>
      <c r="Q22" s="80"/>
      <c r="R22" s="68"/>
      <c r="S22" s="69"/>
      <c r="T22" s="348"/>
      <c r="U22" s="352"/>
      <c r="V22" s="556"/>
    </row>
    <row r="23" spans="1:22" x14ac:dyDescent="0.25">
      <c r="R23" s="91"/>
      <c r="S23" s="92"/>
      <c r="T23" s="92"/>
    </row>
    <row r="24" spans="1:22" x14ac:dyDescent="0.25">
      <c r="N24" s="3"/>
      <c r="O24" s="3"/>
      <c r="P24" s="3"/>
      <c r="Q24" s="3"/>
      <c r="R24" s="91"/>
      <c r="S24" s="92"/>
      <c r="T24" s="92"/>
    </row>
    <row r="25" spans="1:22" x14ac:dyDescent="0.25">
      <c r="B25" s="716" t="s">
        <v>109</v>
      </c>
      <c r="C25" s="716"/>
      <c r="D25" s="716"/>
      <c r="E25" s="716"/>
      <c r="F25" s="716"/>
      <c r="G25" s="716"/>
      <c r="H25" s="716"/>
      <c r="I25" s="716"/>
      <c r="J25" s="716"/>
      <c r="K25" s="716"/>
      <c r="L25" s="716"/>
      <c r="M25" s="716"/>
      <c r="N25" s="401"/>
      <c r="O25" s="401"/>
      <c r="P25" s="401"/>
      <c r="Q25" s="401"/>
      <c r="R25" s="91"/>
      <c r="S25" s="92"/>
      <c r="T25" s="92"/>
    </row>
    <row r="26" spans="1:22" ht="15.6" customHeight="1" x14ac:dyDescent="0.25">
      <c r="B26" s="693" t="s">
        <v>122</v>
      </c>
      <c r="C26" s="693"/>
      <c r="D26" s="693"/>
      <c r="E26" s="693"/>
      <c r="F26" s="693"/>
      <c r="G26" s="693"/>
      <c r="H26" s="693"/>
      <c r="I26" s="693"/>
      <c r="J26" s="693"/>
      <c r="K26" s="693"/>
      <c r="L26" s="693"/>
      <c r="M26" s="693"/>
      <c r="N26" s="399"/>
      <c r="O26" s="399"/>
      <c r="P26" s="399"/>
      <c r="Q26" s="399"/>
      <c r="R26" s="91"/>
      <c r="S26" s="92"/>
      <c r="T26" s="92"/>
    </row>
    <row r="27" spans="1:22" ht="50.25" customHeight="1" x14ac:dyDescent="0.25">
      <c r="B27" s="736" t="s">
        <v>312</v>
      </c>
      <c r="C27" s="736"/>
      <c r="D27" s="736"/>
      <c r="E27" s="736"/>
      <c r="F27" s="736"/>
      <c r="G27" s="736"/>
      <c r="H27" s="736"/>
      <c r="I27" s="736"/>
      <c r="J27" s="736"/>
      <c r="K27" s="736"/>
      <c r="L27" s="736"/>
      <c r="M27" s="736"/>
      <c r="N27" s="403"/>
      <c r="O27" s="403"/>
      <c r="P27" s="403"/>
      <c r="Q27" s="403"/>
    </row>
    <row r="29" spans="1:22" ht="17.25" customHeight="1" x14ac:dyDescent="0.25">
      <c r="B29" s="698" t="s">
        <v>134</v>
      </c>
      <c r="C29" s="698"/>
      <c r="D29" s="698"/>
      <c r="E29" s="698"/>
      <c r="F29" s="698"/>
      <c r="G29" s="698"/>
      <c r="H29" s="698"/>
      <c r="I29" s="698"/>
      <c r="J29" s="698"/>
      <c r="K29" s="698"/>
      <c r="L29" s="698"/>
      <c r="M29" s="698"/>
      <c r="N29" s="398"/>
      <c r="O29" s="398"/>
      <c r="P29" s="398"/>
      <c r="Q29" s="398"/>
    </row>
    <row r="30" spans="1:22" x14ac:dyDescent="0.25">
      <c r="B30" s="694" t="s">
        <v>252</v>
      </c>
      <c r="C30" s="694"/>
      <c r="D30" s="694"/>
      <c r="E30" s="694"/>
      <c r="F30" s="694"/>
      <c r="G30" s="694"/>
      <c r="H30" s="694"/>
      <c r="I30" s="694"/>
      <c r="J30" s="694"/>
      <c r="K30" s="694"/>
      <c r="L30" s="694"/>
      <c r="M30" s="694"/>
      <c r="N30" s="694"/>
      <c r="O30" s="694"/>
      <c r="P30" s="694"/>
      <c r="Q30" s="694"/>
      <c r="R30" s="694"/>
      <c r="S30" s="694"/>
      <c r="T30" s="694"/>
    </row>
    <row r="31" spans="1:22" x14ac:dyDescent="0.25">
      <c r="B31" s="693" t="s">
        <v>138</v>
      </c>
      <c r="C31" s="693"/>
      <c r="D31" s="693"/>
      <c r="E31" s="693"/>
      <c r="F31" s="693"/>
      <c r="G31" s="693"/>
      <c r="H31" s="693"/>
      <c r="I31" s="693"/>
      <c r="J31" s="693"/>
      <c r="K31" s="693"/>
      <c r="L31" s="693"/>
      <c r="M31" s="693"/>
      <c r="N31" s="693"/>
      <c r="O31" s="693"/>
      <c r="P31" s="693"/>
      <c r="Q31" s="693"/>
      <c r="R31" s="693"/>
      <c r="S31" s="693"/>
      <c r="T31" s="693"/>
    </row>
    <row r="32" spans="1:22" x14ac:dyDescent="0.25">
      <c r="B32" s="693" t="s">
        <v>253</v>
      </c>
      <c r="C32" s="693"/>
      <c r="D32" s="693"/>
      <c r="E32" s="693"/>
      <c r="F32" s="693"/>
      <c r="G32" s="693"/>
      <c r="H32" s="693"/>
      <c r="I32" s="693"/>
      <c r="J32" s="693"/>
      <c r="K32" s="693"/>
      <c r="L32" s="693"/>
      <c r="M32" s="693"/>
      <c r="N32" s="693"/>
      <c r="O32" s="693"/>
      <c r="P32" s="693"/>
      <c r="Q32" s="693"/>
      <c r="R32" s="693"/>
      <c r="S32" s="693"/>
      <c r="T32" s="693"/>
    </row>
    <row r="33" spans="2:20" x14ac:dyDescent="0.25">
      <c r="B33" s="693" t="s">
        <v>363</v>
      </c>
      <c r="C33" s="693"/>
      <c r="D33" s="693"/>
      <c r="E33" s="693"/>
      <c r="F33" s="693"/>
      <c r="G33" s="693"/>
      <c r="H33" s="693"/>
      <c r="I33" s="693"/>
      <c r="J33" s="693"/>
      <c r="K33" s="693"/>
      <c r="L33" s="693"/>
      <c r="M33" s="693"/>
      <c r="N33" s="693"/>
      <c r="O33" s="693"/>
      <c r="P33" s="693"/>
      <c r="Q33" s="693"/>
      <c r="R33" s="693"/>
      <c r="S33" s="693"/>
      <c r="T33" s="693"/>
    </row>
    <row r="34" spans="2:20" x14ac:dyDescent="0.25">
      <c r="B34" s="693" t="s">
        <v>180</v>
      </c>
      <c r="C34" s="693"/>
      <c r="D34" s="693"/>
      <c r="E34" s="693"/>
      <c r="F34" s="693"/>
      <c r="G34" s="693"/>
      <c r="H34" s="693"/>
      <c r="I34" s="693"/>
      <c r="J34" s="693"/>
      <c r="K34" s="693"/>
      <c r="L34" s="693"/>
      <c r="M34" s="693"/>
      <c r="N34" s="693"/>
      <c r="O34" s="693"/>
      <c r="P34" s="693"/>
      <c r="Q34" s="693"/>
      <c r="R34" s="693"/>
      <c r="S34" s="693"/>
      <c r="T34" s="693"/>
    </row>
    <row r="35" spans="2:20" x14ac:dyDescent="0.25">
      <c r="B35" s="693" t="s">
        <v>154</v>
      </c>
      <c r="C35" s="693"/>
      <c r="D35" s="693"/>
      <c r="E35" s="693"/>
      <c r="F35" s="693"/>
      <c r="G35" s="693"/>
      <c r="H35" s="693"/>
      <c r="I35" s="693"/>
      <c r="J35" s="693"/>
      <c r="K35" s="693"/>
      <c r="L35" s="693"/>
      <c r="M35" s="693"/>
      <c r="N35" s="693"/>
      <c r="O35" s="693"/>
      <c r="P35" s="693"/>
      <c r="Q35" s="693"/>
      <c r="R35" s="693"/>
      <c r="S35" s="693"/>
      <c r="T35" s="693"/>
    </row>
    <row r="36" spans="2:20" x14ac:dyDescent="0.25">
      <c r="B36" s="693" t="s">
        <v>362</v>
      </c>
      <c r="C36" s="693"/>
      <c r="D36" s="693"/>
      <c r="E36" s="693"/>
      <c r="F36" s="693"/>
      <c r="G36" s="693"/>
      <c r="H36" s="693"/>
      <c r="I36" s="693"/>
      <c r="J36" s="693"/>
      <c r="K36" s="693"/>
      <c r="L36" s="693"/>
      <c r="M36" s="693"/>
      <c r="N36" s="693"/>
      <c r="O36" s="693"/>
      <c r="P36" s="693"/>
      <c r="Q36" s="693"/>
      <c r="R36" s="693"/>
      <c r="S36" s="693"/>
      <c r="T36" s="693"/>
    </row>
    <row r="37" spans="2:20" x14ac:dyDescent="0.25">
      <c r="B37" s="693" t="s">
        <v>369</v>
      </c>
      <c r="C37" s="693"/>
      <c r="D37" s="693"/>
      <c r="E37" s="693"/>
      <c r="F37" s="693"/>
      <c r="G37" s="693"/>
      <c r="H37" s="693"/>
      <c r="I37" s="693"/>
      <c r="J37" s="693"/>
      <c r="K37" s="693"/>
      <c r="L37" s="693"/>
      <c r="M37" s="693"/>
      <c r="N37" s="693"/>
      <c r="O37" s="693"/>
      <c r="P37" s="693"/>
      <c r="Q37" s="693"/>
      <c r="R37" s="693"/>
      <c r="S37" s="693"/>
      <c r="T37" s="693"/>
    </row>
    <row r="38" spans="2:20" x14ac:dyDescent="0.25">
      <c r="B38" s="693" t="s">
        <v>273</v>
      </c>
      <c r="C38" s="693"/>
      <c r="D38" s="693"/>
      <c r="E38" s="693"/>
      <c r="F38" s="693"/>
      <c r="G38" s="693"/>
      <c r="H38" s="693"/>
      <c r="I38" s="693"/>
      <c r="J38" s="693"/>
      <c r="K38" s="693"/>
      <c r="L38" s="693"/>
      <c r="M38" s="693"/>
      <c r="N38" s="693"/>
      <c r="O38" s="693"/>
      <c r="P38" s="693"/>
      <c r="Q38" s="693"/>
      <c r="R38" s="693"/>
      <c r="S38" s="693"/>
      <c r="T38" s="693"/>
    </row>
    <row r="39" spans="2:20" x14ac:dyDescent="0.25">
      <c r="B39" s="272"/>
      <c r="C39" s="272"/>
      <c r="D39" s="272"/>
      <c r="E39" s="272"/>
      <c r="F39" s="272"/>
      <c r="G39" s="272"/>
      <c r="H39" s="272"/>
      <c r="I39" s="333"/>
      <c r="J39" s="272"/>
      <c r="K39" s="272"/>
      <c r="L39" s="549"/>
      <c r="M39" s="272"/>
      <c r="N39" s="399"/>
      <c r="O39" s="399"/>
      <c r="P39" s="399"/>
      <c r="Q39" s="399"/>
    </row>
    <row r="41" spans="2:20" ht="15" customHeight="1" x14ac:dyDescent="0.25"/>
    <row r="42" spans="2:20" ht="15" customHeight="1" x14ac:dyDescent="0.25"/>
    <row r="43" spans="2:20" ht="15" customHeight="1" x14ac:dyDescent="0.25"/>
    <row r="44" spans="2:20" ht="15" customHeight="1" x14ac:dyDescent="0.25"/>
    <row r="45" spans="2:20" ht="14.85" customHeight="1" x14ac:dyDescent="0.25"/>
    <row r="46" spans="2:20" ht="15" customHeight="1" x14ac:dyDescent="0.25"/>
    <row r="47" spans="2:20" ht="15" customHeight="1" x14ac:dyDescent="0.25"/>
    <row r="48" spans="2:20" ht="14.8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6" ht="15" customHeight="1" x14ac:dyDescent="0.25"/>
    <row r="57" ht="15" customHeight="1" x14ac:dyDescent="0.25"/>
    <row r="58" ht="15" customHeight="1" x14ac:dyDescent="0.25"/>
    <row r="59" ht="15" customHeight="1" x14ac:dyDescent="0.25"/>
    <row r="60" ht="15" customHeight="1" x14ac:dyDescent="0.25"/>
  </sheetData>
  <mergeCells count="31">
    <mergeCell ref="V4:V5"/>
    <mergeCell ref="B38:T38"/>
    <mergeCell ref="B37:T37"/>
    <mergeCell ref="U4:U5"/>
    <mergeCell ref="B2:U2"/>
    <mergeCell ref="B25:M25"/>
    <mergeCell ref="B4:B5"/>
    <mergeCell ref="C4:C5"/>
    <mergeCell ref="D4:D5"/>
    <mergeCell ref="E4:E5"/>
    <mergeCell ref="F4:F5"/>
    <mergeCell ref="G4:G5"/>
    <mergeCell ref="H4:H5"/>
    <mergeCell ref="R4:R5"/>
    <mergeCell ref="B33:T33"/>
    <mergeCell ref="B34:T34"/>
    <mergeCell ref="I4:I5"/>
    <mergeCell ref="B36:T36"/>
    <mergeCell ref="B27:M27"/>
    <mergeCell ref="B29:M29"/>
    <mergeCell ref="B30:T30"/>
    <mergeCell ref="B31:T31"/>
    <mergeCell ref="B32:T32"/>
    <mergeCell ref="B35:T35"/>
    <mergeCell ref="S4:S5"/>
    <mergeCell ref="T4:T5"/>
    <mergeCell ref="B6:B19"/>
    <mergeCell ref="B20:B22"/>
    <mergeCell ref="B26:M26"/>
    <mergeCell ref="J4:M4"/>
    <mergeCell ref="N4:Q4"/>
  </mergeCells>
  <conditionalFormatting sqref="C6:C8 C19:Q19 F6:Q8 C20:C21 F20:Q21 C22:Q22">
    <cfRule type="containsBlanks" dxfId="117" priority="20">
      <formula>LEN(TRIM(C6))=0</formula>
    </cfRule>
  </conditionalFormatting>
  <conditionalFormatting sqref="D6:E6">
    <cfRule type="containsBlanks" dxfId="116" priority="17">
      <formula>LEN(TRIM(D6))=0</formula>
    </cfRule>
  </conditionalFormatting>
  <conditionalFormatting sqref="D7:E7">
    <cfRule type="containsBlanks" dxfId="115" priority="16">
      <formula>LEN(TRIM(D7))=0</formula>
    </cfRule>
  </conditionalFormatting>
  <conditionalFormatting sqref="C9 F9:Q9">
    <cfRule type="containsBlanks" dxfId="114" priority="15">
      <formula>LEN(TRIM(C9))=0</formula>
    </cfRule>
  </conditionalFormatting>
  <conditionalFormatting sqref="C10 F10:Q10">
    <cfRule type="containsBlanks" dxfId="113" priority="14">
      <formula>LEN(TRIM(C10))=0</formula>
    </cfRule>
  </conditionalFormatting>
  <conditionalFormatting sqref="C11 G11:Q11">
    <cfRule type="containsBlanks" dxfId="112" priority="13">
      <formula>LEN(TRIM(C11))=0</formula>
    </cfRule>
  </conditionalFormatting>
  <conditionalFormatting sqref="C12:Q12">
    <cfRule type="containsBlanks" dxfId="111" priority="12">
      <formula>LEN(TRIM(C12))=0</formula>
    </cfRule>
  </conditionalFormatting>
  <conditionalFormatting sqref="C13 F13:Q13">
    <cfRule type="containsBlanks" dxfId="110" priority="11">
      <formula>LEN(TRIM(C13))=0</formula>
    </cfRule>
  </conditionalFormatting>
  <conditionalFormatting sqref="C14:Q14">
    <cfRule type="containsBlanks" dxfId="109" priority="10">
      <formula>LEN(TRIM(C14))=0</formula>
    </cfRule>
  </conditionalFormatting>
  <conditionalFormatting sqref="C15:Q15">
    <cfRule type="containsBlanks" dxfId="108" priority="9">
      <formula>LEN(TRIM(C15))=0</formula>
    </cfRule>
  </conditionalFormatting>
  <conditionalFormatting sqref="C16:Q16 J17:Q18">
    <cfRule type="containsBlanks" dxfId="107" priority="8">
      <formula>LEN(TRIM(C16))=0</formula>
    </cfRule>
  </conditionalFormatting>
  <conditionalFormatting sqref="D8:E8">
    <cfRule type="containsBlanks" dxfId="106" priority="7">
      <formula>LEN(TRIM(D8))=0</formula>
    </cfRule>
  </conditionalFormatting>
  <conditionalFormatting sqref="D9:E9">
    <cfRule type="containsBlanks" dxfId="105" priority="6">
      <formula>LEN(TRIM(D9))=0</formula>
    </cfRule>
  </conditionalFormatting>
  <conditionalFormatting sqref="D10:E10">
    <cfRule type="containsBlanks" dxfId="104" priority="5">
      <formula>LEN(TRIM(D10))=0</formula>
    </cfRule>
  </conditionalFormatting>
  <conditionalFormatting sqref="D11:F11">
    <cfRule type="containsBlanks" dxfId="103" priority="4">
      <formula>LEN(TRIM(D11))=0</formula>
    </cfRule>
  </conditionalFormatting>
  <conditionalFormatting sqref="D20:E21">
    <cfRule type="containsBlanks" dxfId="102" priority="3">
      <formula>LEN(TRIM(D20))=0</formula>
    </cfRule>
  </conditionalFormatting>
  <conditionalFormatting sqref="D13:E13">
    <cfRule type="containsBlanks" dxfId="101" priority="2">
      <formula>LEN(TRIM(D13))=0</formula>
    </cfRule>
  </conditionalFormatting>
  <conditionalFormatting sqref="C17:I18">
    <cfRule type="containsBlanks" dxfId="100" priority="1">
      <formula>LEN(TRIM(C17))=0</formula>
    </cfRule>
  </conditionalFormatting>
  <hyperlinks>
    <hyperlink ref="V9" r:id="rId1" display="https://www.eerstekamer.nl/nonav/overig/20220623/stand_van_zaken_uitvoering/document"/>
    <hyperlink ref="V13" r:id="rId2" display="https://nieuws.schiphol.nl/luchtvaartsector-overhandigt-actieplan-slim-en-duurzaam-aan-minister-iw/"/>
    <hyperlink ref="V14" r:id="rId3" display="https://www.opwegnaarseb.nl/"/>
    <hyperlink ref="V16" r:id="rId4" display="https://wetten.overheid.nl/BWBR0045768/2021-11-04"/>
    <hyperlink ref="V17" r:id="rId5" display="https://www.rijksoverheid.nl/onderwerpen/fiets/werkgevers-stimuleren-fietsgebruik-medewerkers"/>
    <hyperlink ref="V12" r:id="rId6" display="https://www.pbl.nl/sites/default/files/downloads/pbl-2021-beleidsoverzicht-en-factsheets-beleidsinstrumenten-4708.pdf"/>
  </hyperlinks>
  <pageMargins left="0.7" right="0.7" top="0.75" bottom="0.75" header="0.3" footer="0.3"/>
  <pageSetup paperSize="9" orientation="portrait" horizontalDpi="4294967292" verticalDpi="4294967292" r:id="rId7"/>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F20:F22</xm:sqref>
        </x14:dataValidation>
        <x14:dataValidation type="list" allowBlank="1" showInputMessage="1" showErrorMessage="1" promptTitle="MODE">
          <x14:formula1>
            <xm:f>Menus!$C$2:$C$7</xm:f>
          </x14:formula1>
          <xm:sqref>H6:H22</xm:sqref>
        </x14:dataValidation>
        <x14:dataValidation type="list" allowBlank="1" showInputMessage="1" showErrorMessage="1" promptTitle="ALTERNATIVE FUEL">
          <x14:formula1>
            <xm:f>Menus!$D$2:$D$11</xm:f>
          </x14:formula1>
          <xm:sqref>G6:G22</xm:sqref>
        </x14:dataValidation>
        <x14:dataValidation type="list" allowBlank="1" showInputMessage="1" showErrorMessage="1" promptTitle="MODE">
          <x14:formula1>
            <xm:f>Menus!$L$2:$L$5</xm:f>
          </x14:formula1>
          <xm:sqref>I6:I22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90" zoomScaleNormal="90" workbookViewId="0">
      <selection activeCell="B1" sqref="B1"/>
    </sheetView>
  </sheetViews>
  <sheetFormatPr defaultColWidth="8.85546875" defaultRowHeight="15" x14ac:dyDescent="0.25"/>
  <cols>
    <col min="1" max="1" width="2.140625" customWidth="1"/>
    <col min="2" max="2" width="4.140625" customWidth="1"/>
    <col min="3" max="3" width="17" customWidth="1"/>
    <col min="4" max="4" width="21" customWidth="1"/>
    <col min="5" max="5" width="11.85546875" style="29" customWidth="1"/>
    <col min="6" max="6" width="13.140625" customWidth="1"/>
    <col min="7" max="7" width="12.140625" customWidth="1"/>
    <col min="8" max="9" width="8.85546875" customWidth="1"/>
    <col min="10" max="10" width="8.85546875" style="29" customWidth="1"/>
    <col min="11" max="11" width="8.85546875" customWidth="1"/>
    <col min="12" max="15" width="9.85546875" style="29" customWidth="1"/>
    <col min="16" max="16" width="11.85546875" customWidth="1"/>
    <col min="17" max="17" width="7.140625" customWidth="1"/>
    <col min="18" max="18" width="6.42578125" customWidth="1"/>
    <col min="19" max="19" width="55.7109375" bestFit="1" customWidth="1"/>
    <col min="20" max="20" width="137.42578125" bestFit="1" customWidth="1"/>
  </cols>
  <sheetData>
    <row r="1" spans="2:20" ht="15.75" thickBot="1" x14ac:dyDescent="0.3">
      <c r="B1" t="s">
        <v>112</v>
      </c>
    </row>
    <row r="2" spans="2:20" ht="16.5" thickBot="1" x14ac:dyDescent="0.3">
      <c r="B2" s="699" t="s">
        <v>15</v>
      </c>
      <c r="C2" s="700"/>
      <c r="D2" s="700"/>
      <c r="E2" s="700"/>
      <c r="F2" s="700"/>
      <c r="G2" s="700"/>
      <c r="H2" s="700"/>
      <c r="I2" s="700"/>
      <c r="J2" s="700"/>
      <c r="K2" s="700"/>
      <c r="L2" s="700"/>
      <c r="M2" s="700"/>
      <c r="N2" s="700"/>
      <c r="O2" s="700"/>
      <c r="P2" s="700"/>
      <c r="Q2" s="700"/>
      <c r="R2" s="700"/>
      <c r="S2" s="701"/>
    </row>
    <row r="3" spans="2:20" ht="15.75" thickBot="1" x14ac:dyDescent="0.3">
      <c r="B3" s="762"/>
      <c r="C3" s="762"/>
      <c r="D3" s="762"/>
      <c r="E3" s="762"/>
      <c r="F3" s="762"/>
      <c r="G3" s="762"/>
      <c r="H3" s="762"/>
      <c r="I3" s="762"/>
      <c r="J3" s="762"/>
      <c r="K3" s="762"/>
      <c r="L3" s="762"/>
      <c r="M3" s="762"/>
      <c r="N3" s="762"/>
      <c r="O3" s="762"/>
      <c r="P3" s="762"/>
      <c r="Q3" s="762"/>
      <c r="R3" s="762"/>
    </row>
    <row r="4" spans="2:20" ht="32.25" customHeight="1" thickBot="1" x14ac:dyDescent="0.3">
      <c r="B4" s="734" t="s">
        <v>113</v>
      </c>
      <c r="C4" s="726" t="s">
        <v>25</v>
      </c>
      <c r="D4" s="726" t="s">
        <v>91</v>
      </c>
      <c r="E4" s="726" t="s">
        <v>165</v>
      </c>
      <c r="F4" s="747" t="s">
        <v>106</v>
      </c>
      <c r="G4" s="754" t="s">
        <v>6</v>
      </c>
      <c r="H4" s="734" t="s">
        <v>169</v>
      </c>
      <c r="I4" s="705"/>
      <c r="J4" s="705"/>
      <c r="K4" s="758"/>
      <c r="L4" s="707" t="s">
        <v>170</v>
      </c>
      <c r="M4" s="708"/>
      <c r="N4" s="708"/>
      <c r="O4" s="708"/>
      <c r="P4" s="769" t="s">
        <v>182</v>
      </c>
      <c r="Q4" s="737" t="s">
        <v>1</v>
      </c>
      <c r="R4" s="739" t="s">
        <v>152</v>
      </c>
      <c r="S4" s="760" t="s">
        <v>109</v>
      </c>
      <c r="T4" s="747" t="s">
        <v>418</v>
      </c>
    </row>
    <row r="5" spans="2:20" ht="33" customHeight="1" thickBot="1" x14ac:dyDescent="0.3">
      <c r="B5" s="764"/>
      <c r="C5" s="765"/>
      <c r="D5" s="763"/>
      <c r="E5" s="768"/>
      <c r="F5" s="766"/>
      <c r="G5" s="767"/>
      <c r="H5" s="670">
        <v>2019</v>
      </c>
      <c r="I5" s="671">
        <v>2020</v>
      </c>
      <c r="J5" s="671">
        <v>2021</v>
      </c>
      <c r="K5" s="674">
        <v>2022</v>
      </c>
      <c r="L5" s="670">
        <v>2023</v>
      </c>
      <c r="M5" s="671">
        <v>2024</v>
      </c>
      <c r="N5" s="671">
        <v>2025</v>
      </c>
      <c r="O5" s="674" t="s">
        <v>95</v>
      </c>
      <c r="P5" s="770"/>
      <c r="Q5" s="771"/>
      <c r="R5" s="772"/>
      <c r="S5" s="761"/>
      <c r="T5" s="759"/>
    </row>
    <row r="6" spans="2:20" ht="76.5" x14ac:dyDescent="0.25">
      <c r="B6" s="675">
        <v>1</v>
      </c>
      <c r="C6" s="678" t="s">
        <v>463</v>
      </c>
      <c r="D6" s="558" t="s">
        <v>464</v>
      </c>
      <c r="E6" s="72" t="s">
        <v>360</v>
      </c>
      <c r="F6" s="72" t="s">
        <v>360</v>
      </c>
      <c r="G6" s="360" t="s">
        <v>11</v>
      </c>
      <c r="H6" s="684">
        <v>10000</v>
      </c>
      <c r="I6" s="562">
        <v>10000</v>
      </c>
      <c r="J6" s="562">
        <v>10000</v>
      </c>
      <c r="K6" s="679">
        <v>10000</v>
      </c>
      <c r="L6" s="684">
        <v>10000</v>
      </c>
      <c r="M6" s="562">
        <v>10000</v>
      </c>
      <c r="N6" s="562">
        <v>10000</v>
      </c>
      <c r="O6" s="90" t="s">
        <v>424</v>
      </c>
      <c r="P6" s="677">
        <v>70000</v>
      </c>
      <c r="Q6" s="84">
        <v>2019</v>
      </c>
      <c r="R6" s="84">
        <v>2025</v>
      </c>
      <c r="S6" s="685" t="s">
        <v>465</v>
      </c>
      <c r="T6" s="354"/>
    </row>
    <row r="7" spans="2:20" ht="45" x14ac:dyDescent="0.25">
      <c r="B7" s="676">
        <v>2</v>
      </c>
      <c r="C7" s="680" t="s">
        <v>466</v>
      </c>
      <c r="D7" s="554" t="s">
        <v>467</v>
      </c>
      <c r="E7" s="49" t="s">
        <v>167</v>
      </c>
      <c r="F7" s="49" t="s">
        <v>7</v>
      </c>
      <c r="G7" s="83" t="s">
        <v>11</v>
      </c>
      <c r="H7" s="414"/>
      <c r="I7" s="49"/>
      <c r="J7" s="563">
        <v>5000</v>
      </c>
      <c r="K7" s="50" t="s">
        <v>468</v>
      </c>
      <c r="L7" s="414"/>
      <c r="M7" s="49"/>
      <c r="N7" s="49"/>
      <c r="O7" s="50"/>
      <c r="P7" s="412" t="s">
        <v>178</v>
      </c>
      <c r="Q7" s="84"/>
      <c r="R7" s="84"/>
      <c r="S7" s="565"/>
      <c r="T7" s="351"/>
    </row>
    <row r="8" spans="2:20" ht="45" x14ac:dyDescent="0.25">
      <c r="B8" s="676">
        <f>B7+1</f>
        <v>3</v>
      </c>
      <c r="C8" s="680" t="s">
        <v>471</v>
      </c>
      <c r="D8" s="554" t="s">
        <v>472</v>
      </c>
      <c r="E8" s="49" t="s">
        <v>167</v>
      </c>
      <c r="F8" s="49" t="s">
        <v>360</v>
      </c>
      <c r="G8" s="83" t="s">
        <v>11</v>
      </c>
      <c r="H8" s="414" t="s">
        <v>473</v>
      </c>
      <c r="I8" s="49" t="s">
        <v>473</v>
      </c>
      <c r="J8" s="49" t="s">
        <v>473</v>
      </c>
      <c r="K8" s="50" t="s">
        <v>473</v>
      </c>
      <c r="L8" s="414" t="s">
        <v>473</v>
      </c>
      <c r="M8" s="49" t="s">
        <v>473</v>
      </c>
      <c r="N8" s="49" t="s">
        <v>473</v>
      </c>
      <c r="O8" s="50" t="s">
        <v>473</v>
      </c>
      <c r="P8" s="412"/>
      <c r="Q8" s="84"/>
      <c r="R8" s="84"/>
      <c r="S8" s="565"/>
      <c r="T8" s="351"/>
    </row>
    <row r="9" spans="2:20" ht="76.5" x14ac:dyDescent="0.25">
      <c r="B9" s="676">
        <f t="shared" ref="B9:B11" si="0">B8+1</f>
        <v>4</v>
      </c>
      <c r="C9" s="681" t="s">
        <v>474</v>
      </c>
      <c r="D9" s="554" t="s">
        <v>475</v>
      </c>
      <c r="E9" s="554" t="s">
        <v>360</v>
      </c>
      <c r="F9" s="554" t="s">
        <v>360</v>
      </c>
      <c r="G9" s="688" t="s">
        <v>360</v>
      </c>
      <c r="H9" s="689">
        <v>34400</v>
      </c>
      <c r="I9" s="49"/>
      <c r="J9" s="563">
        <v>36620</v>
      </c>
      <c r="K9" s="682" t="s">
        <v>473</v>
      </c>
      <c r="L9" s="414"/>
      <c r="M9" s="49"/>
      <c r="N9" s="49"/>
      <c r="O9" s="50"/>
      <c r="P9" s="568"/>
      <c r="Q9" s="84"/>
      <c r="R9" s="84"/>
      <c r="S9" s="565" t="s">
        <v>476</v>
      </c>
      <c r="T9" s="673" t="s">
        <v>491</v>
      </c>
    </row>
    <row r="10" spans="2:20" ht="63.75" x14ac:dyDescent="0.25">
      <c r="B10" s="676">
        <f t="shared" si="0"/>
        <v>5</v>
      </c>
      <c r="C10" s="680" t="s">
        <v>478</v>
      </c>
      <c r="D10" s="554" t="s">
        <v>479</v>
      </c>
      <c r="E10" s="49" t="s">
        <v>360</v>
      </c>
      <c r="F10" s="49" t="s">
        <v>360</v>
      </c>
      <c r="G10" s="83" t="s">
        <v>360</v>
      </c>
      <c r="H10" s="414"/>
      <c r="I10" s="49"/>
      <c r="J10" s="563">
        <v>198000</v>
      </c>
      <c r="K10" s="682">
        <v>149000</v>
      </c>
      <c r="L10" s="414"/>
      <c r="M10" s="49"/>
      <c r="N10" s="49"/>
      <c r="O10" s="50"/>
      <c r="P10" s="412"/>
      <c r="Q10" s="84"/>
      <c r="R10" s="84"/>
      <c r="S10" s="565"/>
      <c r="T10" s="673" t="s">
        <v>480</v>
      </c>
    </row>
    <row r="11" spans="2:20" ht="51" x14ac:dyDescent="0.25">
      <c r="B11" s="676">
        <f t="shared" si="0"/>
        <v>6</v>
      </c>
      <c r="C11" s="680" t="s">
        <v>481</v>
      </c>
      <c r="D11" s="554" t="s">
        <v>482</v>
      </c>
      <c r="E11" s="49" t="s">
        <v>360</v>
      </c>
      <c r="F11" s="49" t="s">
        <v>360</v>
      </c>
      <c r="G11" s="83" t="s">
        <v>360</v>
      </c>
      <c r="H11" s="414"/>
      <c r="I11" s="49"/>
      <c r="J11" s="563">
        <v>12700</v>
      </c>
      <c r="K11" s="682">
        <v>10000</v>
      </c>
      <c r="L11" s="414"/>
      <c r="M11" s="49"/>
      <c r="N11" s="49"/>
      <c r="O11" s="50"/>
      <c r="P11" s="412"/>
      <c r="Q11" s="84"/>
      <c r="R11" s="84"/>
      <c r="S11" s="565"/>
      <c r="T11" s="673" t="s">
        <v>483</v>
      </c>
    </row>
    <row r="12" spans="2:20" s="29" customFormat="1" ht="76.5" x14ac:dyDescent="0.25">
      <c r="B12" s="676">
        <f>B11+1</f>
        <v>7</v>
      </c>
      <c r="C12" s="681" t="s">
        <v>484</v>
      </c>
      <c r="D12" s="554" t="s">
        <v>485</v>
      </c>
      <c r="E12" s="49" t="s">
        <v>167</v>
      </c>
      <c r="F12" s="49" t="s">
        <v>7</v>
      </c>
      <c r="G12" s="83" t="s">
        <v>11</v>
      </c>
      <c r="H12" s="414"/>
      <c r="I12" s="672">
        <v>1036</v>
      </c>
      <c r="J12" s="564"/>
      <c r="K12" s="682">
        <v>39400</v>
      </c>
      <c r="L12" s="414"/>
      <c r="M12" s="49"/>
      <c r="N12" s="49"/>
      <c r="O12" s="50"/>
      <c r="P12" s="412"/>
      <c r="Q12" s="84"/>
      <c r="R12" s="84"/>
      <c r="S12" s="565" t="s">
        <v>488</v>
      </c>
      <c r="T12" s="566" t="s">
        <v>457</v>
      </c>
    </row>
    <row r="13" spans="2:20" s="29" customFormat="1" ht="76.5" x14ac:dyDescent="0.25">
      <c r="B13" s="676">
        <f t="shared" ref="B13:B17" si="1">B12+1</f>
        <v>8</v>
      </c>
      <c r="C13" s="681" t="s">
        <v>486</v>
      </c>
      <c r="D13" s="554" t="s">
        <v>487</v>
      </c>
      <c r="E13" s="49" t="s">
        <v>360</v>
      </c>
      <c r="F13" s="49" t="s">
        <v>360</v>
      </c>
      <c r="G13" s="83" t="s">
        <v>360</v>
      </c>
      <c r="H13" s="414"/>
      <c r="I13" s="564">
        <v>28333</v>
      </c>
      <c r="J13" s="683">
        <v>25000</v>
      </c>
      <c r="K13" s="50" t="s">
        <v>473</v>
      </c>
      <c r="L13" s="414"/>
      <c r="M13" s="49"/>
      <c r="N13" s="49"/>
      <c r="O13" s="50"/>
      <c r="P13" s="568"/>
      <c r="Q13" s="84"/>
      <c r="R13" s="84"/>
      <c r="S13" s="579" t="s">
        <v>489</v>
      </c>
      <c r="T13" s="673" t="s">
        <v>490</v>
      </c>
    </row>
    <row r="14" spans="2:20" s="29" customFormat="1" ht="51" x14ac:dyDescent="0.25">
      <c r="B14" s="676">
        <f t="shared" si="1"/>
        <v>9</v>
      </c>
      <c r="C14" s="414" t="s">
        <v>642</v>
      </c>
      <c r="D14" s="49"/>
      <c r="E14" s="49" t="s">
        <v>360</v>
      </c>
      <c r="F14" s="49" t="s">
        <v>360</v>
      </c>
      <c r="G14" s="83" t="s">
        <v>360</v>
      </c>
      <c r="H14" s="414"/>
      <c r="I14" s="49"/>
      <c r="J14" s="49"/>
      <c r="K14" s="50"/>
      <c r="L14" s="414"/>
      <c r="M14" s="49"/>
      <c r="N14" s="49"/>
      <c r="O14" s="50"/>
      <c r="P14" s="412"/>
      <c r="Q14" s="84"/>
      <c r="R14" s="84"/>
      <c r="S14" s="565" t="s">
        <v>643</v>
      </c>
      <c r="T14" s="351"/>
    </row>
    <row r="15" spans="2:20" s="29" customFormat="1" ht="89.25" x14ac:dyDescent="0.25">
      <c r="B15" s="676">
        <f t="shared" si="1"/>
        <v>10</v>
      </c>
      <c r="C15" s="414" t="s">
        <v>651</v>
      </c>
      <c r="D15" s="49" t="s">
        <v>652</v>
      </c>
      <c r="E15" s="49" t="s">
        <v>176</v>
      </c>
      <c r="F15" s="49" t="s">
        <v>7</v>
      </c>
      <c r="G15" s="83" t="s">
        <v>11</v>
      </c>
      <c r="H15" s="414"/>
      <c r="I15" s="49"/>
      <c r="J15" s="49"/>
      <c r="K15" s="50"/>
      <c r="L15" s="414"/>
      <c r="M15" s="49"/>
      <c r="N15" s="49"/>
      <c r="O15" s="50"/>
      <c r="P15" s="412"/>
      <c r="Q15" s="84"/>
      <c r="R15" s="84"/>
      <c r="S15" s="686" t="s">
        <v>626</v>
      </c>
      <c r="T15" s="351"/>
    </row>
    <row r="16" spans="2:20" x14ac:dyDescent="0.25">
      <c r="B16" s="676">
        <f t="shared" si="1"/>
        <v>11</v>
      </c>
      <c r="C16" s="414"/>
      <c r="D16" s="49"/>
      <c r="E16" s="49" t="s">
        <v>107</v>
      </c>
      <c r="F16" s="49" t="s">
        <v>107</v>
      </c>
      <c r="G16" s="83" t="s">
        <v>107</v>
      </c>
      <c r="H16" s="414"/>
      <c r="I16" s="49"/>
      <c r="J16" s="49"/>
      <c r="K16" s="50"/>
      <c r="L16" s="414"/>
      <c r="M16" s="49"/>
      <c r="N16" s="49"/>
      <c r="O16" s="50"/>
      <c r="P16" s="412"/>
      <c r="Q16" s="84"/>
      <c r="R16" s="84"/>
      <c r="S16" s="565"/>
      <c r="T16" s="351"/>
    </row>
    <row r="17" spans="2:20" ht="15.75" thickBot="1" x14ac:dyDescent="0.3">
      <c r="B17" s="676">
        <f t="shared" si="1"/>
        <v>12</v>
      </c>
      <c r="C17" s="415"/>
      <c r="D17" s="51"/>
      <c r="E17" s="51" t="s">
        <v>107</v>
      </c>
      <c r="F17" s="51" t="s">
        <v>107</v>
      </c>
      <c r="G17" s="78" t="s">
        <v>107</v>
      </c>
      <c r="H17" s="415"/>
      <c r="I17" s="51"/>
      <c r="J17" s="51"/>
      <c r="K17" s="52"/>
      <c r="L17" s="415"/>
      <c r="M17" s="51"/>
      <c r="N17" s="51"/>
      <c r="O17" s="52"/>
      <c r="P17" s="413"/>
      <c r="Q17" s="99"/>
      <c r="R17" s="99"/>
      <c r="S17" s="687"/>
      <c r="T17" s="352"/>
    </row>
    <row r="20" spans="2:20" x14ac:dyDescent="0.25">
      <c r="B20" s="716" t="s">
        <v>109</v>
      </c>
      <c r="C20" s="716"/>
      <c r="D20" s="716"/>
      <c r="E20" s="716"/>
      <c r="F20" s="716"/>
      <c r="G20" s="716"/>
      <c r="H20" s="716"/>
      <c r="I20" s="716"/>
      <c r="J20" s="716"/>
      <c r="K20" s="716"/>
      <c r="L20" s="716"/>
      <c r="M20" s="716"/>
      <c r="N20" s="716"/>
      <c r="O20" s="716"/>
      <c r="P20" s="716"/>
      <c r="Q20" s="716"/>
      <c r="R20" s="716"/>
    </row>
    <row r="21" spans="2:20" x14ac:dyDescent="0.25">
      <c r="B21" s="693" t="s">
        <v>123</v>
      </c>
      <c r="C21" s="693"/>
      <c r="D21" s="693"/>
      <c r="E21" s="693"/>
      <c r="F21" s="693"/>
      <c r="G21" s="693"/>
      <c r="H21" s="693"/>
      <c r="I21" s="693"/>
      <c r="J21" s="693"/>
      <c r="K21" s="693"/>
      <c r="L21" s="693"/>
      <c r="M21" s="693"/>
      <c r="N21" s="693"/>
      <c r="O21" s="693"/>
      <c r="P21" s="693"/>
      <c r="Q21" s="693"/>
      <c r="R21" s="693"/>
    </row>
    <row r="22" spans="2:20" x14ac:dyDescent="0.25">
      <c r="B22" s="693" t="s">
        <v>135</v>
      </c>
      <c r="C22" s="693"/>
      <c r="D22" s="693"/>
      <c r="E22" s="693"/>
      <c r="F22" s="693"/>
      <c r="G22" s="693"/>
      <c r="H22" s="693"/>
      <c r="I22" s="693"/>
      <c r="J22" s="693"/>
      <c r="K22" s="693"/>
      <c r="L22" s="693"/>
      <c r="M22" s="693"/>
      <c r="N22" s="693"/>
      <c r="O22" s="693"/>
      <c r="P22" s="693"/>
      <c r="Q22" s="693"/>
      <c r="R22" s="693"/>
    </row>
    <row r="24" spans="2:20" s="29" customFormat="1" ht="17.25" customHeight="1" x14ac:dyDescent="0.25">
      <c r="B24" s="46" t="s">
        <v>134</v>
      </c>
      <c r="C24" s="46"/>
    </row>
    <row r="25" spans="2:20" s="29" customFormat="1" x14ac:dyDescent="0.25">
      <c r="B25" s="694" t="s">
        <v>252</v>
      </c>
      <c r="C25" s="694"/>
      <c r="D25" s="694"/>
      <c r="E25" s="694"/>
      <c r="F25" s="694"/>
      <c r="G25" s="694"/>
      <c r="H25" s="694"/>
      <c r="I25" s="694"/>
      <c r="J25" s="694"/>
      <c r="K25" s="694"/>
      <c r="L25" s="694"/>
      <c r="M25" s="694"/>
      <c r="N25" s="694"/>
      <c r="O25" s="694"/>
      <c r="P25" s="694"/>
      <c r="Q25" s="694"/>
      <c r="R25" s="694"/>
    </row>
    <row r="26" spans="2:20" x14ac:dyDescent="0.25">
      <c r="B26" s="693" t="s">
        <v>138</v>
      </c>
      <c r="C26" s="693"/>
      <c r="D26" s="693"/>
      <c r="E26" s="693"/>
      <c r="F26" s="693"/>
      <c r="G26" s="693"/>
      <c r="H26" s="693"/>
      <c r="I26" s="693"/>
      <c r="J26" s="693"/>
      <c r="K26" s="693"/>
      <c r="L26" s="693"/>
      <c r="M26" s="693"/>
      <c r="N26" s="693"/>
      <c r="O26" s="693"/>
      <c r="P26" s="693"/>
      <c r="Q26" s="693"/>
      <c r="R26" s="693"/>
    </row>
    <row r="27" spans="2:20" x14ac:dyDescent="0.25">
      <c r="B27" s="693" t="s">
        <v>253</v>
      </c>
      <c r="C27" s="693"/>
      <c r="D27" s="693"/>
      <c r="E27" s="693"/>
      <c r="F27" s="693"/>
      <c r="G27" s="693"/>
      <c r="H27" s="693"/>
      <c r="I27" s="693"/>
      <c r="J27" s="693"/>
      <c r="K27" s="693"/>
      <c r="L27" s="693"/>
      <c r="M27" s="693"/>
      <c r="N27" s="693"/>
      <c r="O27" s="693"/>
      <c r="P27" s="693"/>
      <c r="Q27" s="693"/>
      <c r="R27" s="693"/>
    </row>
    <row r="28" spans="2:20" x14ac:dyDescent="0.25">
      <c r="B28" s="693" t="s">
        <v>254</v>
      </c>
      <c r="C28" s="693"/>
      <c r="D28" s="693"/>
      <c r="E28" s="693"/>
      <c r="F28" s="693"/>
      <c r="G28" s="693"/>
      <c r="H28" s="693"/>
      <c r="I28" s="693"/>
      <c r="J28" s="693"/>
      <c r="K28" s="693"/>
      <c r="L28" s="693"/>
      <c r="M28" s="693"/>
      <c r="N28" s="693"/>
      <c r="O28" s="693"/>
      <c r="P28" s="693"/>
      <c r="Q28" s="693"/>
      <c r="R28" s="693"/>
    </row>
    <row r="29" spans="2:20" x14ac:dyDescent="0.25">
      <c r="B29" s="693" t="s">
        <v>180</v>
      </c>
      <c r="C29" s="693"/>
      <c r="D29" s="693"/>
      <c r="E29" s="693"/>
      <c r="F29" s="693"/>
      <c r="G29" s="693"/>
      <c r="H29" s="693"/>
      <c r="I29" s="693"/>
      <c r="J29" s="693"/>
      <c r="K29" s="693"/>
      <c r="L29" s="693"/>
      <c r="M29" s="693"/>
      <c r="N29" s="693"/>
      <c r="O29" s="693"/>
      <c r="P29" s="693"/>
      <c r="Q29" s="693"/>
      <c r="R29" s="693"/>
    </row>
    <row r="30" spans="2:20" s="29" customFormat="1" x14ac:dyDescent="0.25">
      <c r="B30" s="330" t="s">
        <v>362</v>
      </c>
      <c r="C30" s="330"/>
      <c r="D30" s="330"/>
      <c r="E30" s="330"/>
      <c r="F30" s="330"/>
      <c r="G30" s="330"/>
      <c r="H30" s="330"/>
      <c r="I30" s="330"/>
      <c r="J30" s="549"/>
      <c r="K30" s="330"/>
      <c r="L30" s="399"/>
      <c r="M30" s="399"/>
      <c r="N30" s="399"/>
      <c r="O30" s="399"/>
      <c r="P30" s="330"/>
      <c r="Q30" s="330"/>
      <c r="R30" s="330"/>
    </row>
    <row r="31" spans="2:20" x14ac:dyDescent="0.25">
      <c r="B31" s="693" t="s">
        <v>369</v>
      </c>
      <c r="C31" s="693"/>
      <c r="D31" s="693"/>
      <c r="E31" s="693"/>
      <c r="F31" s="693"/>
      <c r="G31" s="693"/>
      <c r="H31" s="693"/>
      <c r="I31" s="693"/>
      <c r="J31" s="693"/>
      <c r="K31" s="693"/>
      <c r="L31" s="693"/>
      <c r="M31" s="693"/>
      <c r="N31" s="693"/>
      <c r="O31" s="693"/>
      <c r="P31" s="693"/>
      <c r="Q31" s="693"/>
      <c r="R31" s="693"/>
    </row>
    <row r="32" spans="2:20" x14ac:dyDescent="0.25">
      <c r="B32" s="693" t="s">
        <v>273</v>
      </c>
      <c r="C32" s="693"/>
      <c r="D32" s="693"/>
      <c r="E32" s="693"/>
      <c r="F32" s="693"/>
      <c r="G32" s="693"/>
      <c r="H32" s="693"/>
      <c r="I32" s="693"/>
      <c r="J32" s="693"/>
      <c r="K32" s="693"/>
      <c r="L32" s="693"/>
      <c r="M32" s="693"/>
      <c r="N32" s="693"/>
      <c r="O32" s="693"/>
      <c r="P32" s="693"/>
      <c r="Q32" s="693"/>
      <c r="R32" s="693"/>
    </row>
    <row r="34" ht="14.85" customHeight="1" x14ac:dyDescent="0.25"/>
    <row r="35" ht="14.85" customHeight="1" x14ac:dyDescent="0.25"/>
    <row r="36" ht="14.85" customHeight="1" x14ac:dyDescent="0.25"/>
    <row r="37" ht="14.85" customHeight="1" x14ac:dyDescent="0.25"/>
    <row r="38" ht="14.85" customHeight="1" x14ac:dyDescent="0.25"/>
    <row r="39" ht="14.85" customHeight="1" x14ac:dyDescent="0.25"/>
  </sheetData>
  <mergeCells count="25">
    <mergeCell ref="T4:T5"/>
    <mergeCell ref="S4:S5"/>
    <mergeCell ref="B2:S2"/>
    <mergeCell ref="B32:R32"/>
    <mergeCell ref="B20:R20"/>
    <mergeCell ref="B21:R21"/>
    <mergeCell ref="B3:R3"/>
    <mergeCell ref="D4:D5"/>
    <mergeCell ref="B4:B5"/>
    <mergeCell ref="C4:C5"/>
    <mergeCell ref="F4:F5"/>
    <mergeCell ref="G4:G5"/>
    <mergeCell ref="E4:E5"/>
    <mergeCell ref="P4:P5"/>
    <mergeCell ref="Q4:Q5"/>
    <mergeCell ref="R4:R5"/>
    <mergeCell ref="B31:R31"/>
    <mergeCell ref="H4:K4"/>
    <mergeCell ref="L4:O4"/>
    <mergeCell ref="B22:R22"/>
    <mergeCell ref="B29:R29"/>
    <mergeCell ref="B25:R25"/>
    <mergeCell ref="B26:R26"/>
    <mergeCell ref="B27:R27"/>
    <mergeCell ref="B28:R28"/>
  </mergeCells>
  <conditionalFormatting sqref="E6:O8 B6:B11 H9:O9 E10:O11 C16:O17">
    <cfRule type="containsBlanks" dxfId="99" priority="33">
      <formula>LEN(TRIM(B6))=0</formula>
    </cfRule>
    <cfRule type="containsBlanks" dxfId="98" priority="36">
      <formula>LEN(TRIM(B6))=0</formula>
    </cfRule>
  </conditionalFormatting>
  <conditionalFormatting sqref="D6">
    <cfRule type="containsBlanks" dxfId="97" priority="28">
      <formula>LEN(TRIM(D6))=0</formula>
    </cfRule>
    <cfRule type="containsBlanks" dxfId="96" priority="29">
      <formula>LEN(TRIM(D6))=0</formula>
    </cfRule>
  </conditionalFormatting>
  <conditionalFormatting sqref="P6">
    <cfRule type="containsBlanks" dxfId="95" priority="26">
      <formula>LEN(TRIM(P6))=0</formula>
    </cfRule>
    <cfRule type="containsBlanks" dxfId="94" priority="27">
      <formula>LEN(TRIM(P6))=0</formula>
    </cfRule>
  </conditionalFormatting>
  <conditionalFormatting sqref="D7">
    <cfRule type="containsBlanks" dxfId="93" priority="24">
      <formula>LEN(TRIM(D7))=0</formula>
    </cfRule>
    <cfRule type="containsBlanks" dxfId="92" priority="25">
      <formula>LEN(TRIM(D7))=0</formula>
    </cfRule>
  </conditionalFormatting>
  <conditionalFormatting sqref="D8">
    <cfRule type="containsBlanks" dxfId="91" priority="22">
      <formula>LEN(TRIM(D8))=0</formula>
    </cfRule>
    <cfRule type="containsBlanks" dxfId="90" priority="23">
      <formula>LEN(TRIM(D8))=0</formula>
    </cfRule>
  </conditionalFormatting>
  <conditionalFormatting sqref="C9 E9:G9">
    <cfRule type="containsBlanks" dxfId="89" priority="18">
      <formula>LEN(TRIM(C9))=0</formula>
    </cfRule>
    <cfRule type="containsBlanks" dxfId="88" priority="19">
      <formula>LEN(TRIM(C9))=0</formula>
    </cfRule>
  </conditionalFormatting>
  <conditionalFormatting sqref="D9">
    <cfRule type="containsBlanks" dxfId="87" priority="15">
      <formula>LEN(TRIM(D9))=0</formula>
    </cfRule>
    <cfRule type="containsBlanks" dxfId="86" priority="16">
      <formula>LEN(TRIM(D9))=0</formula>
    </cfRule>
  </conditionalFormatting>
  <conditionalFormatting sqref="D10">
    <cfRule type="containsBlanks" dxfId="85" priority="13">
      <formula>LEN(TRIM(D10))=0</formula>
    </cfRule>
    <cfRule type="containsBlanks" dxfId="84" priority="14">
      <formula>LEN(TRIM(D10))=0</formula>
    </cfRule>
  </conditionalFormatting>
  <conditionalFormatting sqref="D11">
    <cfRule type="containsBlanks" dxfId="83" priority="11">
      <formula>LEN(TRIM(D11))=0</formula>
    </cfRule>
    <cfRule type="containsBlanks" dxfId="82" priority="12">
      <formula>LEN(TRIM(D11))=0</formula>
    </cfRule>
  </conditionalFormatting>
  <conditionalFormatting sqref="B12:B17 E12:I12 K12:O12">
    <cfRule type="containsBlanks" dxfId="81" priority="9">
      <formula>LEN(TRIM(B12))=0</formula>
    </cfRule>
    <cfRule type="containsBlanks" dxfId="80" priority="10">
      <formula>LEN(TRIM(B12))=0</formula>
    </cfRule>
  </conditionalFormatting>
  <conditionalFormatting sqref="E13:I13 K13:O13">
    <cfRule type="containsBlanks" dxfId="79" priority="7">
      <formula>LEN(TRIM(E13))=0</formula>
    </cfRule>
    <cfRule type="containsBlanks" dxfId="78" priority="8">
      <formula>LEN(TRIM(E13))=0</formula>
    </cfRule>
  </conditionalFormatting>
  <conditionalFormatting sqref="C14:O14">
    <cfRule type="containsBlanks" dxfId="77" priority="5">
      <formula>LEN(TRIM(C14))=0</formula>
    </cfRule>
    <cfRule type="containsBlanks" dxfId="76" priority="6">
      <formula>LEN(TRIM(C14))=0</formula>
    </cfRule>
  </conditionalFormatting>
  <conditionalFormatting sqref="C15:O15">
    <cfRule type="containsBlanks" dxfId="75" priority="3">
      <formula>LEN(TRIM(C15))=0</formula>
    </cfRule>
    <cfRule type="containsBlanks" dxfId="74" priority="4">
      <formula>LEN(TRIM(C15))=0</formula>
    </cfRule>
  </conditionalFormatting>
  <conditionalFormatting sqref="C12:D13">
    <cfRule type="containsBlanks" dxfId="73" priority="1">
      <formula>LEN(TRIM(C12))=0</formula>
    </cfRule>
    <cfRule type="containsBlanks" dxfId="72" priority="2">
      <formula>LEN(TRIM(C12))=0</formula>
    </cfRule>
  </conditionalFormatting>
  <hyperlinks>
    <hyperlink ref="T11" r:id="rId1" display="https://www.rvo.nl/subsidies-financiering/spuk-sla"/>
    <hyperlink ref="T9" r:id="rId2" location="budget" display="https://www.rvo.nl/subsidies-financiering/dkti-transport - budget"/>
    <hyperlink ref="S15" r:id="rId3" display="https://www.pbl.nl/sites/default/files/downloads/pbl-2021-beleidsoverzicht-en-factsheets-beleidsinstrumenten-4708.pdf"/>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E6:E8 E10:E17</xm:sqref>
        </x14:dataValidation>
        <x14:dataValidation type="list" allowBlank="1" showInputMessage="1" showErrorMessage="1" promptTitle="ALTERNATIVE FUEL">
          <x14:formula1>
            <xm:f>Menus!$D$2:$D$11</xm:f>
          </x14:formula1>
          <xm:sqref>F6:F8 F10:F17</xm:sqref>
        </x14:dataValidation>
        <x14:dataValidation type="list" allowBlank="1" showInputMessage="1" showErrorMessage="1" promptTitle="MODE">
          <x14:formula1>
            <xm:f>Menus!$C$2:$C$7</xm:f>
          </x14:formula1>
          <xm:sqref>G6:G8 G10:G17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zoomScale="90" zoomScaleNormal="90" zoomScalePageLayoutView="160" workbookViewId="0">
      <selection activeCell="B1" sqref="B1"/>
    </sheetView>
  </sheetViews>
  <sheetFormatPr defaultColWidth="8.85546875" defaultRowHeight="15" x14ac:dyDescent="0.25"/>
  <cols>
    <col min="1" max="1" width="1" style="29" customWidth="1"/>
    <col min="2" max="2" width="12.85546875" customWidth="1"/>
    <col min="3" max="3" width="31.140625" customWidth="1"/>
    <col min="4" max="4" width="8.85546875" style="29" customWidth="1"/>
    <col min="5" max="5" width="8.85546875" customWidth="1"/>
    <col min="6" max="6" width="8.85546875" style="29" customWidth="1"/>
    <col min="7" max="7" width="8.85546875" customWidth="1"/>
    <col min="8" max="8" width="9.42578125" customWidth="1"/>
    <col min="9" max="9" width="4" customWidth="1"/>
    <col min="10" max="10" width="33.85546875" style="29" customWidth="1"/>
    <col min="11" max="11" width="97.140625" style="29" bestFit="1" customWidth="1"/>
    <col min="12" max="12" width="106.140625" customWidth="1"/>
  </cols>
  <sheetData>
    <row r="1" spans="2:26" ht="15.75" thickBot="1" x14ac:dyDescent="0.3">
      <c r="B1" t="s">
        <v>132</v>
      </c>
    </row>
    <row r="2" spans="2:26" ht="16.5" thickBot="1" x14ac:dyDescent="0.3">
      <c r="B2" s="773" t="s">
        <v>244</v>
      </c>
      <c r="C2" s="774"/>
      <c r="D2" s="774"/>
      <c r="E2" s="774"/>
      <c r="F2" s="774"/>
      <c r="G2" s="774"/>
      <c r="H2" s="775"/>
      <c r="I2" s="19"/>
      <c r="J2" s="19" t="s">
        <v>418</v>
      </c>
      <c r="K2" s="19" t="s">
        <v>423</v>
      </c>
      <c r="L2" s="21" t="s">
        <v>134</v>
      </c>
    </row>
    <row r="3" spans="2:26" ht="15.75" customHeight="1" thickBot="1" x14ac:dyDescent="0.3">
      <c r="C3" s="799"/>
      <c r="D3" s="799"/>
      <c r="E3" s="799"/>
      <c r="F3" s="799"/>
      <c r="G3" s="799"/>
      <c r="H3" s="799"/>
      <c r="I3" s="24"/>
      <c r="J3" s="24"/>
      <c r="K3" s="24"/>
      <c r="L3" s="736" t="s">
        <v>274</v>
      </c>
    </row>
    <row r="4" spans="2:26" ht="43.5" customHeight="1" thickBot="1" x14ac:dyDescent="0.3">
      <c r="B4" s="784" t="s">
        <v>6</v>
      </c>
      <c r="C4" s="782" t="s">
        <v>82</v>
      </c>
      <c r="D4" s="793" t="s">
        <v>195</v>
      </c>
      <c r="E4" s="794"/>
      <c r="F4" s="795"/>
      <c r="G4" s="786" t="s">
        <v>397</v>
      </c>
      <c r="H4" s="787"/>
      <c r="I4" s="16"/>
      <c r="J4" s="515"/>
      <c r="K4" s="16"/>
      <c r="L4" s="736"/>
    </row>
    <row r="5" spans="2:26" ht="30" customHeight="1" thickBot="1" x14ac:dyDescent="0.3">
      <c r="B5" s="785"/>
      <c r="C5" s="783"/>
      <c r="D5" s="427">
        <v>2019</v>
      </c>
      <c r="E5" s="400">
        <v>2020</v>
      </c>
      <c r="F5" s="428">
        <v>2021</v>
      </c>
      <c r="G5" s="428">
        <v>2025</v>
      </c>
      <c r="H5" s="428">
        <v>2030</v>
      </c>
      <c r="J5" s="497"/>
      <c r="L5" s="736"/>
    </row>
    <row r="6" spans="2:26" ht="20.100000000000001" customHeight="1" thickBot="1" x14ac:dyDescent="0.3">
      <c r="B6" s="100"/>
      <c r="C6" s="611" t="s">
        <v>17</v>
      </c>
      <c r="D6" s="612"/>
      <c r="E6" s="612"/>
      <c r="F6" s="612"/>
      <c r="G6" s="612"/>
      <c r="H6" s="613"/>
      <c r="I6" s="6"/>
      <c r="J6" s="516"/>
      <c r="K6" s="6"/>
      <c r="L6" s="736"/>
    </row>
    <row r="7" spans="2:26" s="29" customFormat="1" ht="21" customHeight="1" thickBot="1" x14ac:dyDescent="0.3">
      <c r="B7" s="791" t="s">
        <v>11</v>
      </c>
      <c r="C7" s="494" t="s">
        <v>199</v>
      </c>
      <c r="D7" s="194">
        <f>D8+D9</f>
        <v>239604</v>
      </c>
      <c r="E7" s="194">
        <f>E8+E9</f>
        <v>329888</v>
      </c>
      <c r="F7" s="194">
        <f t="shared" ref="F7" si="0">F8+F9</f>
        <v>454661</v>
      </c>
      <c r="G7" s="622"/>
      <c r="H7" s="623"/>
      <c r="I7" s="6"/>
      <c r="J7" s="517" t="s">
        <v>424</v>
      </c>
      <c r="K7" s="6"/>
      <c r="L7" s="122" t="s">
        <v>390</v>
      </c>
    </row>
    <row r="8" spans="2:26" s="29" customFormat="1" ht="18" customHeight="1" x14ac:dyDescent="0.25">
      <c r="B8" s="792"/>
      <c r="C8" s="297" t="s">
        <v>375</v>
      </c>
      <c r="D8" s="637">
        <v>34698</v>
      </c>
      <c r="E8" s="637">
        <v>49584</v>
      </c>
      <c r="F8" s="637">
        <v>72064</v>
      </c>
      <c r="G8" s="624"/>
      <c r="H8" s="625"/>
      <c r="I8" s="6"/>
      <c r="J8" s="638" t="s">
        <v>419</v>
      </c>
      <c r="K8" t="s">
        <v>691</v>
      </c>
      <c r="L8" s="275" t="s">
        <v>400</v>
      </c>
    </row>
    <row r="9" spans="2:26" s="29" customFormat="1" ht="18" customHeight="1" x14ac:dyDescent="0.25">
      <c r="B9" s="792"/>
      <c r="C9" s="372" t="s">
        <v>376</v>
      </c>
      <c r="D9" s="322">
        <f>D10+D13+D16+D19</f>
        <v>204906</v>
      </c>
      <c r="E9" s="322">
        <f>E10+E13+E16+E19</f>
        <v>280304</v>
      </c>
      <c r="F9" s="322">
        <f t="shared" ref="F9" si="1">F10+F13+F16+F19</f>
        <v>382597</v>
      </c>
      <c r="G9" s="624"/>
      <c r="H9" s="626"/>
      <c r="I9" s="6"/>
      <c r="J9" s="518" t="s">
        <v>424</v>
      </c>
      <c r="K9" s="6"/>
      <c r="L9" s="367"/>
    </row>
    <row r="10" spans="2:26" ht="15.6" customHeight="1" x14ac:dyDescent="0.25">
      <c r="B10" s="792"/>
      <c r="C10" s="289" t="s">
        <v>198</v>
      </c>
      <c r="D10" s="660">
        <f>SUM(D11:D12)</f>
        <v>199386</v>
      </c>
      <c r="E10" s="660">
        <f>SUM(E11:E12)</f>
        <v>272894</v>
      </c>
      <c r="F10" s="660">
        <f t="shared" ref="F10" si="2">SUM(F11:F12)</f>
        <v>371986</v>
      </c>
      <c r="G10" s="627"/>
      <c r="H10" s="628"/>
      <c r="J10" s="638" t="s">
        <v>419</v>
      </c>
    </row>
    <row r="11" spans="2:26" x14ac:dyDescent="0.25">
      <c r="B11" s="792"/>
      <c r="C11" s="152" t="s">
        <v>201</v>
      </c>
      <c r="D11" s="640">
        <v>107536</v>
      </c>
      <c r="E11" s="640">
        <v>172523</v>
      </c>
      <c r="F11" s="640">
        <v>243638</v>
      </c>
      <c r="G11" s="629"/>
      <c r="H11" s="630"/>
      <c r="J11" s="641" t="s">
        <v>419</v>
      </c>
      <c r="K11" s="29" t="s">
        <v>692</v>
      </c>
    </row>
    <row r="12" spans="2:26" x14ac:dyDescent="0.25">
      <c r="B12" s="792"/>
      <c r="C12" s="152" t="s">
        <v>202</v>
      </c>
      <c r="D12" s="640">
        <v>91850</v>
      </c>
      <c r="E12" s="640">
        <v>100371</v>
      </c>
      <c r="F12" s="640">
        <v>128348</v>
      </c>
      <c r="G12" s="629"/>
      <c r="H12" s="630"/>
      <c r="J12" s="641" t="s">
        <v>419</v>
      </c>
      <c r="L12" t="s">
        <v>231</v>
      </c>
    </row>
    <row r="13" spans="2:26" ht="15" customHeight="1" x14ac:dyDescent="0.25">
      <c r="B13" s="792"/>
      <c r="C13" s="150" t="s">
        <v>200</v>
      </c>
      <c r="D13" s="124">
        <f>D14+D15</f>
        <v>4507</v>
      </c>
      <c r="E13" s="124">
        <f>E14+E15</f>
        <v>5967</v>
      </c>
      <c r="F13" s="124">
        <f t="shared" ref="F13" si="3">F14+F15</f>
        <v>8993</v>
      </c>
      <c r="G13" s="631"/>
      <c r="H13" s="632"/>
      <c r="J13" s="519" t="s">
        <v>424</v>
      </c>
      <c r="L13" s="23" t="s">
        <v>232</v>
      </c>
    </row>
    <row r="14" spans="2:26" ht="15" customHeight="1" x14ac:dyDescent="0.25">
      <c r="B14" s="792"/>
      <c r="C14" s="152" t="s">
        <v>201</v>
      </c>
      <c r="D14" s="645">
        <v>4501</v>
      </c>
      <c r="E14" s="645">
        <v>5938</v>
      </c>
      <c r="F14" s="645">
        <v>8916</v>
      </c>
      <c r="G14" s="663">
        <f>50000*0.9</f>
        <v>45000</v>
      </c>
      <c r="H14" s="664">
        <f>115000*0.9</f>
        <v>103500</v>
      </c>
      <c r="J14" s="646" t="s">
        <v>419</v>
      </c>
      <c r="K14" s="29" t="s">
        <v>693</v>
      </c>
    </row>
    <row r="15" spans="2:26" ht="15" customHeight="1" thickBot="1" x14ac:dyDescent="0.3">
      <c r="B15" s="792"/>
      <c r="C15" s="152" t="s">
        <v>202</v>
      </c>
      <c r="D15" s="498">
        <v>6</v>
      </c>
      <c r="E15" s="498">
        <v>29</v>
      </c>
      <c r="F15" s="125">
        <v>77</v>
      </c>
      <c r="G15" s="461"/>
      <c r="H15" s="192"/>
      <c r="J15" s="520" t="s">
        <v>420</v>
      </c>
      <c r="L15" s="29" t="s">
        <v>231</v>
      </c>
    </row>
    <row r="16" spans="2:26" ht="15" customHeight="1" thickBot="1" x14ac:dyDescent="0.3">
      <c r="B16" s="792"/>
      <c r="C16" s="150" t="s">
        <v>204</v>
      </c>
      <c r="D16" s="124">
        <f>D17+D18</f>
        <v>210</v>
      </c>
      <c r="E16" s="124">
        <f>E17+E18</f>
        <v>231</v>
      </c>
      <c r="F16" s="124">
        <f t="shared" ref="F16" si="4">F17+F18</f>
        <v>284</v>
      </c>
      <c r="G16" s="631"/>
      <c r="H16" s="651"/>
      <c r="J16" s="519" t="s">
        <v>424</v>
      </c>
      <c r="L16" t="s">
        <v>313</v>
      </c>
      <c r="U16" s="788"/>
      <c r="V16" s="789"/>
      <c r="W16" s="789"/>
      <c r="X16" s="789"/>
      <c r="Y16" s="789"/>
      <c r="Z16" s="789"/>
    </row>
    <row r="17" spans="2:12" ht="15" customHeight="1" x14ac:dyDescent="0.25">
      <c r="B17" s="792"/>
      <c r="C17" s="152" t="s">
        <v>201</v>
      </c>
      <c r="D17" s="645">
        <v>173</v>
      </c>
      <c r="E17" s="645">
        <v>203</v>
      </c>
      <c r="F17" s="645">
        <v>255</v>
      </c>
      <c r="G17" s="663">
        <f>5000*0.9</f>
        <v>4500</v>
      </c>
      <c r="H17" s="664">
        <f>10000*0.9</f>
        <v>9000</v>
      </c>
      <c r="J17" s="646" t="s">
        <v>419</v>
      </c>
      <c r="K17" s="29" t="s">
        <v>694</v>
      </c>
    </row>
    <row r="18" spans="2:12" ht="15" customHeight="1" x14ac:dyDescent="0.25">
      <c r="B18" s="792"/>
      <c r="C18" s="152" t="s">
        <v>202</v>
      </c>
      <c r="D18" s="498">
        <v>37</v>
      </c>
      <c r="E18" s="498">
        <v>28</v>
      </c>
      <c r="F18" s="125">
        <v>29</v>
      </c>
      <c r="G18" s="461"/>
      <c r="H18" s="192"/>
      <c r="J18" s="520" t="s">
        <v>420</v>
      </c>
      <c r="L18" s="29" t="s">
        <v>231</v>
      </c>
    </row>
    <row r="19" spans="2:12" ht="15.75" customHeight="1" x14ac:dyDescent="0.25">
      <c r="B19" s="792"/>
      <c r="C19" s="160" t="s">
        <v>203</v>
      </c>
      <c r="D19" s="123">
        <f>D20+D21</f>
        <v>803</v>
      </c>
      <c r="E19" s="123">
        <f>E20+E21</f>
        <v>1212</v>
      </c>
      <c r="F19" s="123">
        <f t="shared" ref="F19" si="5">F20+F21</f>
        <v>1334</v>
      </c>
      <c r="G19" s="323"/>
      <c r="H19" s="193"/>
      <c r="J19" s="521" t="s">
        <v>424</v>
      </c>
    </row>
    <row r="20" spans="2:12" ht="15.75" customHeight="1" x14ac:dyDescent="0.25">
      <c r="B20" s="792"/>
      <c r="C20" s="152" t="s">
        <v>201</v>
      </c>
      <c r="D20" s="640">
        <v>789</v>
      </c>
      <c r="E20" s="640">
        <v>1206</v>
      </c>
      <c r="F20" s="640">
        <v>1329</v>
      </c>
      <c r="G20" s="129"/>
      <c r="H20" s="650">
        <v>4800</v>
      </c>
      <c r="J20" s="641" t="s">
        <v>419</v>
      </c>
      <c r="K20" s="29" t="s">
        <v>686</v>
      </c>
    </row>
    <row r="21" spans="2:12" ht="15.75" customHeight="1" thickBot="1" x14ac:dyDescent="0.3">
      <c r="B21" s="792"/>
      <c r="C21" s="154" t="s">
        <v>202</v>
      </c>
      <c r="D21" s="499">
        <v>14</v>
      </c>
      <c r="E21" s="499">
        <v>6</v>
      </c>
      <c r="F21" s="126">
        <v>5</v>
      </c>
      <c r="G21" s="285"/>
      <c r="H21" s="127"/>
      <c r="J21" s="522" t="s">
        <v>420</v>
      </c>
      <c r="L21" s="29" t="s">
        <v>231</v>
      </c>
    </row>
    <row r="22" spans="2:12" s="29" customFormat="1" ht="15.75" customHeight="1" thickBot="1" x14ac:dyDescent="0.3">
      <c r="B22" s="776" t="s">
        <v>12</v>
      </c>
      <c r="C22" s="305" t="s">
        <v>183</v>
      </c>
      <c r="D22" s="500" t="s">
        <v>417</v>
      </c>
      <c r="E22" s="500" t="s">
        <v>417</v>
      </c>
      <c r="F22" s="298" t="s">
        <v>417</v>
      </c>
      <c r="G22" s="462"/>
      <c r="H22" s="654">
        <v>100</v>
      </c>
      <c r="J22" s="523"/>
      <c r="K22" s="665" t="s">
        <v>695</v>
      </c>
      <c r="L22" s="28"/>
    </row>
    <row r="23" spans="2:12" s="29" customFormat="1" ht="15.75" customHeight="1" thickBot="1" x14ac:dyDescent="0.3">
      <c r="B23" s="777"/>
      <c r="C23" s="304" t="s">
        <v>184</v>
      </c>
      <c r="D23" s="500" t="s">
        <v>417</v>
      </c>
      <c r="E23" s="500" t="s">
        <v>417</v>
      </c>
      <c r="F23" s="126" t="s">
        <v>417</v>
      </c>
      <c r="G23" s="285"/>
      <c r="H23" s="127"/>
      <c r="J23" s="522"/>
      <c r="L23" s="28"/>
    </row>
    <row r="24" spans="2:12" s="29" customFormat="1" ht="15.75" customHeight="1" thickBot="1" x14ac:dyDescent="0.3">
      <c r="B24" s="310" t="s">
        <v>13</v>
      </c>
      <c r="C24" s="306" t="s">
        <v>185</v>
      </c>
      <c r="D24" s="501">
        <v>0</v>
      </c>
      <c r="E24" s="501">
        <v>0</v>
      </c>
      <c r="F24" s="300">
        <v>0</v>
      </c>
      <c r="G24" s="379"/>
      <c r="H24" s="301"/>
      <c r="J24" s="524"/>
    </row>
    <row r="25" spans="2:12" s="29" customFormat="1" ht="15.75" customHeight="1" thickBot="1" x14ac:dyDescent="0.3">
      <c r="B25" s="378" t="s">
        <v>14</v>
      </c>
      <c r="C25" s="294" t="s">
        <v>370</v>
      </c>
      <c r="D25" s="501" t="s">
        <v>417</v>
      </c>
      <c r="E25" s="501" t="s">
        <v>417</v>
      </c>
      <c r="F25" s="300" t="s">
        <v>417</v>
      </c>
      <c r="G25" s="379"/>
      <c r="H25" s="301"/>
      <c r="J25" s="524"/>
    </row>
    <row r="26" spans="2:12" s="29" customFormat="1" ht="15.75" customHeight="1" thickBot="1" x14ac:dyDescent="0.3">
      <c r="B26" s="148"/>
      <c r="C26" s="614" t="s">
        <v>229</v>
      </c>
      <c r="D26" s="615"/>
      <c r="E26" s="615"/>
      <c r="F26" s="616"/>
      <c r="G26" s="616"/>
      <c r="H26" s="617"/>
      <c r="J26" s="525"/>
      <c r="L26" s="203"/>
    </row>
    <row r="27" spans="2:12" ht="15.75" customHeight="1" thickBot="1" x14ac:dyDescent="0.3">
      <c r="B27" s="778" t="s">
        <v>11</v>
      </c>
      <c r="C27" s="494" t="s">
        <v>217</v>
      </c>
      <c r="D27" s="197">
        <f>SUM(D28:D29)</f>
        <v>7727</v>
      </c>
      <c r="E27" s="197">
        <f>SUM(E28:E29)</f>
        <v>7687</v>
      </c>
      <c r="F27" s="197">
        <f t="shared" ref="F27" si="6">SUM(F28:F29)</f>
        <v>7572</v>
      </c>
      <c r="G27" s="286">
        <f t="shared" ref="G27:H27" si="7">SUM(G28:G29)</f>
        <v>0</v>
      </c>
      <c r="H27" s="198">
        <f t="shared" si="7"/>
        <v>0</v>
      </c>
      <c r="J27" s="526" t="s">
        <v>424</v>
      </c>
    </row>
    <row r="28" spans="2:12" s="29" customFormat="1" ht="15.75" customHeight="1" x14ac:dyDescent="0.25">
      <c r="B28" s="779"/>
      <c r="C28" s="280" t="s">
        <v>314</v>
      </c>
      <c r="D28" s="281">
        <v>0</v>
      </c>
      <c r="E28" s="281">
        <v>0</v>
      </c>
      <c r="F28" s="281">
        <v>0</v>
      </c>
      <c r="G28" s="463"/>
      <c r="H28" s="303"/>
      <c r="J28" s="527" t="s">
        <v>419</v>
      </c>
    </row>
    <row r="29" spans="2:12" s="29" customFormat="1" ht="15.75" customHeight="1" x14ac:dyDescent="0.25">
      <c r="B29" s="779"/>
      <c r="C29" s="383" t="s">
        <v>380</v>
      </c>
      <c r="D29" s="659">
        <f>SUM(D30:D33)</f>
        <v>7727</v>
      </c>
      <c r="E29" s="659">
        <f>SUM(E30:E33)</f>
        <v>7687</v>
      </c>
      <c r="F29" s="659">
        <f t="shared" ref="F29" si="8">SUM(F30:F33)</f>
        <v>7572</v>
      </c>
      <c r="G29" s="464">
        <f t="shared" ref="G29:H29" si="9">SUM(G30:G33)</f>
        <v>0</v>
      </c>
      <c r="H29" s="384">
        <f t="shared" si="9"/>
        <v>0</v>
      </c>
      <c r="J29" s="528" t="s">
        <v>424</v>
      </c>
    </row>
    <row r="30" spans="2:12" x14ac:dyDescent="0.25">
      <c r="B30" s="780"/>
      <c r="C30" s="165" t="s">
        <v>205</v>
      </c>
      <c r="D30" s="639">
        <v>4131</v>
      </c>
      <c r="E30" s="639">
        <v>3939</v>
      </c>
      <c r="F30" s="639">
        <v>3820</v>
      </c>
      <c r="G30" s="465"/>
      <c r="H30" s="196"/>
      <c r="J30" s="642" t="s">
        <v>419</v>
      </c>
    </row>
    <row r="31" spans="2:12" ht="15" customHeight="1" x14ac:dyDescent="0.25">
      <c r="B31" s="780"/>
      <c r="C31" s="158" t="s">
        <v>206</v>
      </c>
      <c r="D31" s="640">
        <v>2612</v>
      </c>
      <c r="E31" s="640">
        <v>2717</v>
      </c>
      <c r="F31" s="640">
        <v>2703</v>
      </c>
      <c r="G31" s="461"/>
      <c r="H31" s="47"/>
      <c r="J31" s="641" t="s">
        <v>419</v>
      </c>
    </row>
    <row r="32" spans="2:12" ht="15" customHeight="1" x14ac:dyDescent="0.25">
      <c r="B32" s="780"/>
      <c r="C32" s="158" t="s">
        <v>207</v>
      </c>
      <c r="D32" s="645">
        <v>391</v>
      </c>
      <c r="E32" s="645">
        <v>404</v>
      </c>
      <c r="F32" s="645">
        <v>458</v>
      </c>
      <c r="G32" s="461"/>
      <c r="H32" s="47"/>
      <c r="J32" s="646" t="s">
        <v>419</v>
      </c>
    </row>
    <row r="33" spans="2:12" ht="15.75" customHeight="1" thickBot="1" x14ac:dyDescent="0.3">
      <c r="B33" s="781"/>
      <c r="C33" s="216" t="s">
        <v>208</v>
      </c>
      <c r="D33" s="657">
        <v>593</v>
      </c>
      <c r="E33" s="657">
        <v>627</v>
      </c>
      <c r="F33" s="657">
        <v>591</v>
      </c>
      <c r="G33" s="466"/>
      <c r="H33" s="302"/>
      <c r="J33" s="658" t="s">
        <v>419</v>
      </c>
    </row>
    <row r="34" spans="2:12" s="29" customFormat="1" ht="15.75" customHeight="1" thickBot="1" x14ac:dyDescent="0.3">
      <c r="B34" s="804" t="s">
        <v>12</v>
      </c>
      <c r="C34" s="149" t="s">
        <v>183</v>
      </c>
      <c r="D34" s="504" t="s">
        <v>417</v>
      </c>
      <c r="E34" s="504" t="s">
        <v>417</v>
      </c>
      <c r="F34" s="126" t="s">
        <v>417</v>
      </c>
      <c r="G34" s="462"/>
      <c r="H34" s="299"/>
      <c r="J34" s="522"/>
    </row>
    <row r="35" spans="2:12" ht="15.75" customHeight="1" thickBot="1" x14ac:dyDescent="0.3">
      <c r="B35" s="805"/>
      <c r="C35" s="161" t="s">
        <v>184</v>
      </c>
      <c r="D35" s="504" t="s">
        <v>417</v>
      </c>
      <c r="E35" s="504" t="s">
        <v>417</v>
      </c>
      <c r="F35" s="126" t="s">
        <v>417</v>
      </c>
      <c r="G35" s="285"/>
      <c r="H35" s="127"/>
      <c r="J35" s="522"/>
    </row>
    <row r="36" spans="2:12" ht="15" customHeight="1" thickBot="1" x14ac:dyDescent="0.3">
      <c r="B36" s="369" t="s">
        <v>13</v>
      </c>
      <c r="C36" s="375" t="s">
        <v>185</v>
      </c>
      <c r="D36" s="505">
        <v>0</v>
      </c>
      <c r="E36" s="505">
        <v>0</v>
      </c>
      <c r="F36" s="376">
        <v>0</v>
      </c>
      <c r="G36" s="467"/>
      <c r="H36" s="377"/>
      <c r="I36" s="6"/>
      <c r="J36" s="530"/>
      <c r="K36" s="6"/>
      <c r="L36" s="6"/>
    </row>
    <row r="37" spans="2:12" ht="15" customHeight="1" thickBot="1" x14ac:dyDescent="0.3">
      <c r="B37" s="378" t="s">
        <v>14</v>
      </c>
      <c r="C37" s="294" t="s">
        <v>370</v>
      </c>
      <c r="D37" s="504" t="s">
        <v>417</v>
      </c>
      <c r="E37" s="504" t="s">
        <v>417</v>
      </c>
      <c r="F37" s="126" t="s">
        <v>417</v>
      </c>
      <c r="G37" s="379"/>
      <c r="H37" s="301"/>
      <c r="J37" s="522"/>
    </row>
    <row r="38" spans="2:12" ht="15" customHeight="1" thickBot="1" x14ac:dyDescent="0.3">
      <c r="B38" s="153"/>
      <c r="C38" s="618" t="s">
        <v>230</v>
      </c>
      <c r="D38" s="619"/>
      <c r="E38" s="619"/>
      <c r="F38" s="620"/>
      <c r="G38" s="620"/>
      <c r="H38" s="621"/>
      <c r="J38" s="208"/>
    </row>
    <row r="39" spans="2:12" ht="15.75" customHeight="1" thickBot="1" x14ac:dyDescent="0.3">
      <c r="B39" s="806" t="s">
        <v>11</v>
      </c>
      <c r="C39" s="288" t="s">
        <v>216</v>
      </c>
      <c r="D39" s="286">
        <f>SUM(D40:D44)</f>
        <v>457</v>
      </c>
      <c r="E39" s="286">
        <f>SUM(E40:E44)</f>
        <v>667</v>
      </c>
      <c r="F39" s="286">
        <f t="shared" ref="F39" si="10">SUM(F40:F44)</f>
        <v>987</v>
      </c>
      <c r="G39" s="286"/>
      <c r="H39" s="381"/>
      <c r="J39" s="526" t="s">
        <v>424</v>
      </c>
    </row>
    <row r="40" spans="2:12" s="29" customFormat="1" ht="15.75" customHeight="1" x14ac:dyDescent="0.25">
      <c r="B40" s="807"/>
      <c r="C40" s="289" t="s">
        <v>314</v>
      </c>
      <c r="D40" s="281">
        <v>0</v>
      </c>
      <c r="E40" s="281">
        <v>0</v>
      </c>
      <c r="F40" s="281">
        <v>0</v>
      </c>
      <c r="G40" s="463"/>
      <c r="H40" s="283"/>
      <c r="J40" s="527" t="s">
        <v>419</v>
      </c>
    </row>
    <row r="41" spans="2:12" x14ac:dyDescent="0.25">
      <c r="B41" s="807"/>
      <c r="C41" s="151" t="s">
        <v>209</v>
      </c>
      <c r="D41" s="506">
        <v>0</v>
      </c>
      <c r="E41" s="506">
        <v>0</v>
      </c>
      <c r="F41" s="128">
        <v>0</v>
      </c>
      <c r="G41" s="465"/>
      <c r="H41" s="284"/>
      <c r="J41" s="531" t="s">
        <v>419</v>
      </c>
    </row>
    <row r="42" spans="2:12" s="29" customFormat="1" x14ac:dyDescent="0.25">
      <c r="B42" s="807"/>
      <c r="C42" s="150" t="s">
        <v>210</v>
      </c>
      <c r="D42" s="506">
        <v>0</v>
      </c>
      <c r="E42" s="506">
        <v>0</v>
      </c>
      <c r="F42" s="128">
        <v>0</v>
      </c>
      <c r="G42" s="465"/>
      <c r="H42" s="284"/>
      <c r="J42" s="531" t="s">
        <v>419</v>
      </c>
    </row>
    <row r="43" spans="2:12" s="29" customFormat="1" ht="15" customHeight="1" x14ac:dyDescent="0.25">
      <c r="B43" s="807"/>
      <c r="C43" s="150" t="s">
        <v>211</v>
      </c>
      <c r="D43" s="645">
        <v>457</v>
      </c>
      <c r="E43" s="645">
        <v>667</v>
      </c>
      <c r="F43" s="645">
        <v>987</v>
      </c>
      <c r="G43" s="629"/>
      <c r="H43" s="630"/>
      <c r="J43" s="646" t="s">
        <v>419</v>
      </c>
      <c r="K43" s="29" t="s">
        <v>696</v>
      </c>
    </row>
    <row r="44" spans="2:12" ht="15" customHeight="1" thickBot="1" x14ac:dyDescent="0.3">
      <c r="B44" s="808"/>
      <c r="C44" s="161" t="s">
        <v>213</v>
      </c>
      <c r="D44" s="503">
        <v>0</v>
      </c>
      <c r="E44" s="503">
        <v>0</v>
      </c>
      <c r="F44" s="290">
        <v>0</v>
      </c>
      <c r="G44" s="466"/>
      <c r="H44" s="291"/>
      <c r="J44" s="529" t="s">
        <v>419</v>
      </c>
    </row>
    <row r="45" spans="2:12" ht="15" customHeight="1" x14ac:dyDescent="0.25">
      <c r="B45" s="778" t="s">
        <v>12</v>
      </c>
      <c r="C45" s="149" t="s">
        <v>80</v>
      </c>
      <c r="D45" s="500">
        <v>11</v>
      </c>
      <c r="E45" s="500">
        <v>12</v>
      </c>
      <c r="F45" s="652">
        <v>12</v>
      </c>
      <c r="G45" s="287">
        <v>86</v>
      </c>
      <c r="H45" s="656">
        <v>160</v>
      </c>
      <c r="J45" s="653" t="s">
        <v>419</v>
      </c>
      <c r="K45" s="29" t="s">
        <v>697</v>
      </c>
    </row>
    <row r="46" spans="2:12" ht="15.75" customHeight="1" thickBot="1" x14ac:dyDescent="0.3">
      <c r="B46" s="790"/>
      <c r="C46" s="161" t="s">
        <v>81</v>
      </c>
      <c r="D46" s="290">
        <v>0</v>
      </c>
      <c r="E46" s="290">
        <v>0</v>
      </c>
      <c r="F46" s="290">
        <v>0</v>
      </c>
      <c r="G46" s="466">
        <v>30</v>
      </c>
      <c r="H46" s="291">
        <v>48</v>
      </c>
      <c r="J46" s="532"/>
    </row>
    <row r="47" spans="2:12" ht="15.75" thickBot="1" x14ac:dyDescent="0.3">
      <c r="B47" s="293" t="s">
        <v>13</v>
      </c>
      <c r="C47" s="294" t="s">
        <v>185</v>
      </c>
      <c r="D47" s="507">
        <v>0</v>
      </c>
      <c r="E47" s="507">
        <v>0</v>
      </c>
      <c r="F47" s="295">
        <v>0</v>
      </c>
      <c r="G47" s="468"/>
      <c r="H47" s="296"/>
      <c r="J47" s="533"/>
    </row>
    <row r="48" spans="2:12" s="29" customFormat="1" ht="17.25" customHeight="1" thickBot="1" x14ac:dyDescent="0.3">
      <c r="B48" s="371" t="s">
        <v>14</v>
      </c>
      <c r="C48" s="297" t="s">
        <v>370</v>
      </c>
      <c r="D48" s="501">
        <v>0</v>
      </c>
      <c r="E48" s="501">
        <v>0</v>
      </c>
      <c r="F48" s="300">
        <v>0</v>
      </c>
      <c r="G48" s="462"/>
      <c r="H48" s="299"/>
      <c r="J48" s="524"/>
    </row>
    <row r="49" spans="2:12" s="29" customFormat="1" ht="15.75" thickBot="1" x14ac:dyDescent="0.3">
      <c r="B49" s="155"/>
      <c r="C49" s="618" t="s">
        <v>171</v>
      </c>
      <c r="D49" s="620"/>
      <c r="E49" s="620"/>
      <c r="F49" s="620"/>
      <c r="G49" s="620"/>
      <c r="H49" s="621"/>
      <c r="J49" s="525"/>
      <c r="L49" s="14" t="s">
        <v>385</v>
      </c>
    </row>
    <row r="50" spans="2:12" s="29" customFormat="1" ht="15.75" customHeight="1" thickBot="1" x14ac:dyDescent="0.3">
      <c r="B50" s="796" t="s">
        <v>11</v>
      </c>
      <c r="C50" s="494" t="s">
        <v>214</v>
      </c>
      <c r="D50" s="661">
        <f>SUM(D51:D55)</f>
        <v>225</v>
      </c>
      <c r="E50" s="661">
        <f>SUM(E51:E55)</f>
        <v>393</v>
      </c>
      <c r="F50" s="661">
        <f>SUM(F51:F55)</f>
        <v>551</v>
      </c>
      <c r="G50" s="286"/>
      <c r="H50" s="198">
        <f t="shared" ref="H50" si="11">SUM(H51:H55)</f>
        <v>313700</v>
      </c>
      <c r="J50" s="526"/>
    </row>
    <row r="51" spans="2:12" s="29" customFormat="1" ht="15.75" customHeight="1" x14ac:dyDescent="0.25">
      <c r="B51" s="797"/>
      <c r="C51" s="280" t="s">
        <v>314</v>
      </c>
      <c r="D51" s="639">
        <v>0</v>
      </c>
      <c r="E51" s="639">
        <v>0</v>
      </c>
      <c r="F51" s="633">
        <v>0</v>
      </c>
      <c r="G51" s="463"/>
      <c r="H51" s="303"/>
      <c r="J51" s="636" t="s">
        <v>419</v>
      </c>
    </row>
    <row r="52" spans="2:12" s="29" customFormat="1" x14ac:dyDescent="0.25">
      <c r="B52" s="797"/>
      <c r="C52" s="156" t="s">
        <v>212</v>
      </c>
      <c r="D52" s="639">
        <v>209</v>
      </c>
      <c r="E52" s="639">
        <v>365</v>
      </c>
      <c r="F52" s="633">
        <v>486</v>
      </c>
      <c r="G52" s="634">
        <v>15000</v>
      </c>
      <c r="H52" s="635">
        <v>300000</v>
      </c>
      <c r="J52" s="636" t="s">
        <v>419</v>
      </c>
      <c r="K52" s="29" t="s">
        <v>698</v>
      </c>
    </row>
    <row r="53" spans="2:12" s="29" customFormat="1" x14ac:dyDescent="0.25">
      <c r="B53" s="797"/>
      <c r="C53" s="147" t="s">
        <v>218</v>
      </c>
      <c r="D53" s="640">
        <v>6</v>
      </c>
      <c r="E53" s="640">
        <v>13</v>
      </c>
      <c r="F53" s="643">
        <v>12</v>
      </c>
      <c r="G53" s="461"/>
      <c r="H53" s="662">
        <f>115000*0.1</f>
        <v>11500</v>
      </c>
      <c r="J53" s="644" t="s">
        <v>419</v>
      </c>
      <c r="K53" s="29" t="s">
        <v>693</v>
      </c>
    </row>
    <row r="54" spans="2:12" s="29" customFormat="1" x14ac:dyDescent="0.25">
      <c r="B54" s="797"/>
      <c r="C54" s="147" t="s">
        <v>219</v>
      </c>
      <c r="D54" s="645">
        <v>5</v>
      </c>
      <c r="E54" s="645">
        <v>9</v>
      </c>
      <c r="F54" s="643">
        <v>15</v>
      </c>
      <c r="G54" s="461"/>
      <c r="H54" s="662">
        <v>1000</v>
      </c>
      <c r="J54" s="644" t="s">
        <v>419</v>
      </c>
      <c r="K54" s="29" t="s">
        <v>694</v>
      </c>
    </row>
    <row r="55" spans="2:12" s="29" customFormat="1" ht="15.75" thickBot="1" x14ac:dyDescent="0.3">
      <c r="B55" s="798"/>
      <c r="C55" s="304" t="s">
        <v>220</v>
      </c>
      <c r="D55" s="647">
        <v>5</v>
      </c>
      <c r="E55" s="647">
        <v>6</v>
      </c>
      <c r="F55" s="647">
        <v>38</v>
      </c>
      <c r="G55" s="466"/>
      <c r="H55" s="649">
        <v>1200</v>
      </c>
      <c r="J55" s="648" t="s">
        <v>419</v>
      </c>
      <c r="K55" s="29" t="s">
        <v>686</v>
      </c>
    </row>
    <row r="56" spans="2:12" s="29" customFormat="1" x14ac:dyDescent="0.25">
      <c r="B56" s="776" t="s">
        <v>12</v>
      </c>
      <c r="C56" s="305" t="s">
        <v>183</v>
      </c>
      <c r="D56" s="655">
        <v>0</v>
      </c>
      <c r="E56" s="655">
        <v>0</v>
      </c>
      <c r="F56" s="655">
        <v>0</v>
      </c>
      <c r="G56" s="462"/>
      <c r="H56" s="654">
        <v>50</v>
      </c>
      <c r="J56" s="669" t="s">
        <v>419</v>
      </c>
      <c r="K56" s="29" t="s">
        <v>699</v>
      </c>
    </row>
    <row r="57" spans="2:12" s="29" customFormat="1" ht="15.75" thickBot="1" x14ac:dyDescent="0.3">
      <c r="B57" s="777"/>
      <c r="C57" s="304" t="s">
        <v>184</v>
      </c>
      <c r="D57" s="126">
        <v>0</v>
      </c>
      <c r="E57" s="126">
        <v>0</v>
      </c>
      <c r="F57" s="126">
        <v>0</v>
      </c>
      <c r="G57" s="285"/>
      <c r="H57" s="127"/>
      <c r="J57" s="522"/>
    </row>
    <row r="58" spans="2:12" s="29" customFormat="1" ht="15.75" thickBot="1" x14ac:dyDescent="0.3">
      <c r="B58" s="310" t="s">
        <v>13</v>
      </c>
      <c r="C58" s="306" t="s">
        <v>185</v>
      </c>
      <c r="D58" s="501">
        <v>0</v>
      </c>
      <c r="E58" s="501">
        <v>0</v>
      </c>
      <c r="F58" s="300">
        <v>0</v>
      </c>
      <c r="G58" s="379"/>
      <c r="H58" s="301"/>
      <c r="J58" s="524"/>
    </row>
    <row r="59" spans="2:12" s="29" customFormat="1" ht="15.75" thickBot="1" x14ac:dyDescent="0.3">
      <c r="B59" s="368" t="s">
        <v>14</v>
      </c>
      <c r="C59" s="146" t="s">
        <v>370</v>
      </c>
      <c r="D59" s="509">
        <v>0</v>
      </c>
      <c r="E59" s="509">
        <v>0</v>
      </c>
      <c r="F59" s="469">
        <v>0</v>
      </c>
      <c r="G59" s="130">
        <v>1</v>
      </c>
      <c r="H59" s="292"/>
      <c r="J59" s="535"/>
    </row>
    <row r="60" spans="2:12" s="29" customFormat="1" ht="15.75" thickBot="1" x14ac:dyDescent="0.3">
      <c r="B60" s="382"/>
      <c r="C60" s="190" t="s">
        <v>10</v>
      </c>
      <c r="D60" s="495"/>
      <c r="E60" s="495"/>
      <c r="F60" s="508"/>
      <c r="G60" s="508"/>
      <c r="H60" s="512"/>
      <c r="J60" s="525"/>
    </row>
    <row r="61" spans="2:12" s="29" customFormat="1" ht="15.75" thickBot="1" x14ac:dyDescent="0.3">
      <c r="B61" s="800" t="s">
        <v>11</v>
      </c>
      <c r="C61" s="189" t="s">
        <v>215</v>
      </c>
      <c r="D61" s="668">
        <f>SUM(D62:D66)</f>
        <v>120086</v>
      </c>
      <c r="E61" s="668">
        <f>SUM(E62:E66)</f>
        <v>114084</v>
      </c>
      <c r="F61" s="668">
        <f t="shared" ref="F61" si="12">SUM(F62:F66)</f>
        <v>112707</v>
      </c>
      <c r="G61" s="470"/>
      <c r="H61" s="201"/>
      <c r="J61" s="536"/>
    </row>
    <row r="62" spans="2:12" s="29" customFormat="1" x14ac:dyDescent="0.25">
      <c r="B62" s="801"/>
      <c r="C62" s="280" t="s">
        <v>314</v>
      </c>
      <c r="D62" s="639">
        <v>0</v>
      </c>
      <c r="E62" s="639">
        <v>0</v>
      </c>
      <c r="F62" s="633">
        <v>0</v>
      </c>
      <c r="G62" s="443"/>
      <c r="H62" s="214"/>
      <c r="J62" s="636" t="s">
        <v>419</v>
      </c>
    </row>
    <row r="63" spans="2:12" s="29" customFormat="1" x14ac:dyDescent="0.25">
      <c r="B63" s="802"/>
      <c r="C63" s="165" t="s">
        <v>221</v>
      </c>
      <c r="D63" s="639">
        <v>102713</v>
      </c>
      <c r="E63" s="639">
        <v>95655</v>
      </c>
      <c r="F63" s="633">
        <v>93064</v>
      </c>
      <c r="G63" s="471"/>
      <c r="H63" s="199"/>
      <c r="I63" s="48"/>
      <c r="J63" s="636" t="s">
        <v>419</v>
      </c>
      <c r="L63" s="48"/>
    </row>
    <row r="64" spans="2:12" s="29" customFormat="1" x14ac:dyDescent="0.25">
      <c r="B64" s="802"/>
      <c r="C64" s="158" t="s">
        <v>222</v>
      </c>
      <c r="D64" s="639">
        <v>16877</v>
      </c>
      <c r="E64" s="639">
        <v>17921</v>
      </c>
      <c r="F64" s="633">
        <v>19074</v>
      </c>
      <c r="G64" s="472"/>
      <c r="H64" s="36"/>
      <c r="I64"/>
      <c r="J64" s="636" t="s">
        <v>419</v>
      </c>
      <c r="L64" s="24"/>
    </row>
    <row r="65" spans="2:12" x14ac:dyDescent="0.25">
      <c r="B65" s="802"/>
      <c r="C65" s="158" t="s">
        <v>223</v>
      </c>
      <c r="D65" s="639">
        <v>492</v>
      </c>
      <c r="E65" s="639">
        <v>505</v>
      </c>
      <c r="F65" s="633">
        <v>566</v>
      </c>
      <c r="G65" s="472"/>
      <c r="H65" s="36"/>
      <c r="J65" s="636" t="s">
        <v>419</v>
      </c>
    </row>
    <row r="66" spans="2:12" s="29" customFormat="1" ht="15.75" thickBot="1" x14ac:dyDescent="0.3">
      <c r="B66" s="803"/>
      <c r="C66" s="216" t="s">
        <v>224</v>
      </c>
      <c r="D66" s="639">
        <v>4</v>
      </c>
      <c r="E66" s="639">
        <v>3</v>
      </c>
      <c r="F66" s="633">
        <v>3</v>
      </c>
      <c r="G66" s="473"/>
      <c r="H66" s="308"/>
      <c r="I66"/>
      <c r="J66" s="636" t="s">
        <v>419</v>
      </c>
      <c r="L66"/>
    </row>
    <row r="67" spans="2:12" s="29" customFormat="1" x14ac:dyDescent="0.25">
      <c r="B67" s="776" t="s">
        <v>12</v>
      </c>
      <c r="C67" s="202" t="s">
        <v>183</v>
      </c>
      <c r="D67" s="666">
        <v>0</v>
      </c>
      <c r="E67" s="666">
        <v>0</v>
      </c>
      <c r="F67" s="666">
        <v>0</v>
      </c>
      <c r="G67" s="474"/>
      <c r="H67" s="309"/>
      <c r="J67" s="537"/>
    </row>
    <row r="68" spans="2:12" s="29" customFormat="1" ht="15.75" thickBot="1" x14ac:dyDescent="0.3">
      <c r="B68" s="777"/>
      <c r="C68" s="216" t="s">
        <v>184</v>
      </c>
      <c r="D68" s="667">
        <v>0</v>
      </c>
      <c r="E68" s="667">
        <v>0</v>
      </c>
      <c r="F68" s="667">
        <v>0</v>
      </c>
      <c r="G68" s="475"/>
      <c r="H68" s="159"/>
      <c r="J68" s="538"/>
    </row>
    <row r="69" spans="2:12" s="29" customFormat="1" ht="15.75" thickBot="1" x14ac:dyDescent="0.3">
      <c r="B69" s="310" t="s">
        <v>13</v>
      </c>
      <c r="C69" s="311" t="s">
        <v>185</v>
      </c>
      <c r="D69" s="510">
        <v>0</v>
      </c>
      <c r="E69" s="510">
        <v>0</v>
      </c>
      <c r="F69" s="312">
        <v>0</v>
      </c>
      <c r="G69" s="476"/>
      <c r="H69" s="313"/>
      <c r="J69" s="539"/>
    </row>
    <row r="70" spans="2:12" s="29" customFormat="1" ht="15.75" thickBot="1" x14ac:dyDescent="0.3">
      <c r="B70" s="380" t="s">
        <v>14</v>
      </c>
      <c r="C70" s="282" t="s">
        <v>370</v>
      </c>
      <c r="D70" s="511">
        <v>0</v>
      </c>
      <c r="E70" s="511">
        <v>0</v>
      </c>
      <c r="F70" s="478">
        <v>0</v>
      </c>
      <c r="G70" s="477"/>
      <c r="H70" s="307"/>
      <c r="J70" s="540"/>
    </row>
    <row r="71" spans="2:12" s="29" customFormat="1" ht="15.75" thickBot="1" x14ac:dyDescent="0.3">
      <c r="B71" s="382"/>
      <c r="C71" s="190" t="s">
        <v>159</v>
      </c>
      <c r="D71" s="495"/>
      <c r="E71" s="495"/>
      <c r="F71" s="513"/>
      <c r="G71" s="513"/>
      <c r="H71" s="514"/>
      <c r="J71" s="378"/>
      <c r="L71" t="s">
        <v>238</v>
      </c>
    </row>
    <row r="72" spans="2:12" s="29" customFormat="1" ht="32.1" customHeight="1" thickBot="1" x14ac:dyDescent="0.3">
      <c r="B72" s="800" t="s">
        <v>11</v>
      </c>
      <c r="C72" s="279" t="s">
        <v>225</v>
      </c>
      <c r="D72" s="200">
        <f t="shared" ref="D72:F72" si="13">SUM(D73:D77)</f>
        <v>6400</v>
      </c>
      <c r="E72" s="200">
        <f t="shared" si="13"/>
        <v>6176</v>
      </c>
      <c r="F72" s="200">
        <f t="shared" si="13"/>
        <v>5890</v>
      </c>
      <c r="G72" s="470"/>
      <c r="H72" s="201"/>
      <c r="J72" s="536"/>
      <c r="L72" s="23" t="s">
        <v>255</v>
      </c>
    </row>
    <row r="73" spans="2:12" s="29" customFormat="1" x14ac:dyDescent="0.25">
      <c r="B73" s="779"/>
      <c r="C73" s="280" t="s">
        <v>314</v>
      </c>
      <c r="D73" s="502">
        <v>0</v>
      </c>
      <c r="E73" s="502">
        <v>0</v>
      </c>
      <c r="F73" s="131">
        <v>0</v>
      </c>
      <c r="G73" s="443"/>
      <c r="H73" s="214"/>
      <c r="J73" s="534" t="s">
        <v>419</v>
      </c>
      <c r="L73" s="23"/>
    </row>
    <row r="74" spans="2:12" s="29" customFormat="1" ht="25.5" x14ac:dyDescent="0.25">
      <c r="B74" s="809"/>
      <c r="C74" s="165" t="s">
        <v>421</v>
      </c>
      <c r="D74" s="639">
        <v>5455</v>
      </c>
      <c r="E74" s="639">
        <v>5251</v>
      </c>
      <c r="F74" s="633">
        <v>4965</v>
      </c>
      <c r="G74" s="471"/>
      <c r="H74" s="199"/>
      <c r="J74" s="636" t="s">
        <v>419</v>
      </c>
    </row>
    <row r="75" spans="2:12" s="29" customFormat="1" ht="25.5" x14ac:dyDescent="0.25">
      <c r="B75" s="809"/>
      <c r="C75" s="158" t="s">
        <v>422</v>
      </c>
      <c r="D75" s="639">
        <v>945</v>
      </c>
      <c r="E75" s="639">
        <v>925</v>
      </c>
      <c r="F75" s="633">
        <v>925</v>
      </c>
      <c r="G75" s="472"/>
      <c r="H75" s="36"/>
      <c r="J75" s="636" t="s">
        <v>419</v>
      </c>
    </row>
    <row r="76" spans="2:12" s="29" customFormat="1" x14ac:dyDescent="0.25">
      <c r="B76" s="809"/>
      <c r="C76" s="158" t="s">
        <v>227</v>
      </c>
      <c r="D76" s="502">
        <v>0</v>
      </c>
      <c r="E76" s="502">
        <v>0</v>
      </c>
      <c r="F76" s="131">
        <v>0</v>
      </c>
      <c r="G76" s="472"/>
      <c r="H76" s="36"/>
      <c r="J76" s="534" t="s">
        <v>419</v>
      </c>
    </row>
    <row r="77" spans="2:12" s="29" customFormat="1" ht="15.75" thickBot="1" x14ac:dyDescent="0.3">
      <c r="B77" s="810"/>
      <c r="C77" s="216" t="s">
        <v>228</v>
      </c>
      <c r="D77" s="502">
        <v>0</v>
      </c>
      <c r="E77" s="502">
        <v>0</v>
      </c>
      <c r="F77" s="131">
        <v>0</v>
      </c>
      <c r="G77" s="473"/>
      <c r="H77" s="308"/>
      <c r="J77" s="534" t="s">
        <v>419</v>
      </c>
    </row>
    <row r="78" spans="2:12" s="29" customFormat="1" ht="15.75" thickBot="1" x14ac:dyDescent="0.3">
      <c r="B78" s="804" t="s">
        <v>12</v>
      </c>
      <c r="C78" s="202" t="s">
        <v>183</v>
      </c>
      <c r="D78" s="610">
        <v>0</v>
      </c>
      <c r="E78" s="610">
        <v>0</v>
      </c>
      <c r="F78" s="610">
        <v>0</v>
      </c>
      <c r="G78" s="474"/>
      <c r="H78" s="309"/>
      <c r="J78" s="541"/>
    </row>
    <row r="79" spans="2:12" s="29" customFormat="1" ht="15.75" thickBot="1" x14ac:dyDescent="0.3">
      <c r="B79" s="805"/>
      <c r="C79" s="216" t="s">
        <v>184</v>
      </c>
      <c r="D79" s="610">
        <v>0</v>
      </c>
      <c r="E79" s="610">
        <v>0</v>
      </c>
      <c r="F79" s="610">
        <v>0</v>
      </c>
      <c r="G79" s="475"/>
      <c r="H79" s="159"/>
      <c r="J79" s="541"/>
    </row>
    <row r="80" spans="2:12" s="29" customFormat="1" ht="15.75" thickBot="1" x14ac:dyDescent="0.3">
      <c r="B80" s="293" t="s">
        <v>13</v>
      </c>
      <c r="C80" s="311" t="s">
        <v>185</v>
      </c>
      <c r="D80" s="610">
        <v>0</v>
      </c>
      <c r="E80" s="610">
        <v>0</v>
      </c>
      <c r="F80" s="610">
        <v>0</v>
      </c>
      <c r="G80" s="476"/>
      <c r="H80" s="313"/>
      <c r="J80" s="541"/>
    </row>
    <row r="81" spans="2:15" s="29" customFormat="1" ht="15.75" thickBot="1" x14ac:dyDescent="0.3">
      <c r="B81" s="293" t="s">
        <v>14</v>
      </c>
      <c r="C81" s="311" t="s">
        <v>370</v>
      </c>
      <c r="D81" s="610">
        <v>0</v>
      </c>
      <c r="E81" s="610">
        <v>0</v>
      </c>
      <c r="F81" s="610">
        <v>0</v>
      </c>
      <c r="G81" s="476"/>
      <c r="H81" s="313"/>
      <c r="J81" s="541"/>
    </row>
    <row r="82" spans="2:15" s="29" customFormat="1" x14ac:dyDescent="0.25">
      <c r="B82"/>
      <c r="M82" s="48"/>
      <c r="N82" s="48"/>
      <c r="O82" s="48"/>
    </row>
    <row r="83" spans="2:15" s="29" customFormat="1" x14ac:dyDescent="0.25">
      <c r="B83" s="716" t="s">
        <v>109</v>
      </c>
      <c r="C83" s="716"/>
      <c r="D83" s="716"/>
      <c r="E83" s="716"/>
      <c r="F83" s="716"/>
      <c r="G83" s="716"/>
      <c r="H83" s="716"/>
      <c r="I83" s="716"/>
      <c r="J83" s="716"/>
      <c r="K83" s="716"/>
      <c r="L83" s="716"/>
      <c r="M83" s="185"/>
      <c r="N83" s="185"/>
      <c r="O83" s="185"/>
    </row>
    <row r="84" spans="2:15" s="29" customFormat="1" x14ac:dyDescent="0.25">
      <c r="B84" s="693" t="s">
        <v>136</v>
      </c>
      <c r="C84" s="693"/>
      <c r="D84" s="693"/>
      <c r="E84" s="693"/>
      <c r="F84" s="693"/>
      <c r="G84" s="693"/>
      <c r="H84" s="693"/>
      <c r="I84" s="693"/>
      <c r="J84" s="693"/>
      <c r="K84" s="693"/>
      <c r="L84" s="693"/>
      <c r="M84" s="188"/>
      <c r="N84" s="188"/>
      <c r="O84" s="188"/>
    </row>
    <row r="85" spans="2:15" s="29" customFormat="1" x14ac:dyDescent="0.25">
      <c r="B85" s="693" t="s">
        <v>399</v>
      </c>
      <c r="C85" s="693"/>
      <c r="D85" s="693"/>
      <c r="E85" s="693"/>
      <c r="F85" s="693"/>
      <c r="G85" s="693"/>
      <c r="H85" s="693"/>
      <c r="I85" s="693"/>
      <c r="J85" s="693"/>
      <c r="K85" s="693"/>
      <c r="L85" s="693"/>
      <c r="M85" s="188"/>
      <c r="N85" s="188"/>
      <c r="O85" s="188"/>
    </row>
    <row r="86" spans="2:15" x14ac:dyDescent="0.25">
      <c r="B86" s="693" t="s">
        <v>157</v>
      </c>
      <c r="C86" s="693"/>
      <c r="D86" s="693"/>
      <c r="E86" s="693"/>
      <c r="F86" s="693"/>
      <c r="G86" s="693"/>
      <c r="H86" s="693"/>
      <c r="I86" s="693"/>
      <c r="J86" s="693"/>
      <c r="K86" s="693"/>
      <c r="L86" s="693"/>
      <c r="M86" s="24"/>
      <c r="N86" s="24"/>
      <c r="O86" s="24"/>
    </row>
    <row r="87" spans="2:15" s="29" customFormat="1" x14ac:dyDescent="0.25">
      <c r="B87" s="188"/>
      <c r="C87" s="188"/>
      <c r="D87" s="399"/>
      <c r="E87" s="188"/>
      <c r="F87" s="399"/>
      <c r="G87" s="188"/>
      <c r="H87" s="188"/>
      <c r="I87" s="188"/>
      <c r="J87" s="496"/>
      <c r="K87" s="496"/>
      <c r="L87" s="188"/>
      <c r="M87" s="24"/>
      <c r="N87" s="24"/>
      <c r="O87" s="24"/>
    </row>
    <row r="88" spans="2:15" s="29" customFormat="1" x14ac:dyDescent="0.25">
      <c r="B88"/>
      <c r="C88"/>
      <c r="E88"/>
      <c r="G88"/>
      <c r="H88"/>
      <c r="I88"/>
      <c r="L88"/>
      <c r="M88" s="24"/>
      <c r="N88" s="24"/>
      <c r="O88" s="24"/>
    </row>
    <row r="89" spans="2:15" s="29" customFormat="1" x14ac:dyDescent="0.25">
      <c r="B89"/>
      <c r="C89"/>
      <c r="E89"/>
      <c r="G89"/>
      <c r="H89"/>
      <c r="I89"/>
      <c r="L89"/>
      <c r="M89" s="24"/>
      <c r="N89" s="24"/>
      <c r="O89" s="24"/>
    </row>
    <row r="90" spans="2:15" ht="20.100000000000001" customHeight="1" x14ac:dyDescent="0.25"/>
    <row r="91" spans="2:15" ht="27.6" customHeight="1" x14ac:dyDescent="0.25"/>
    <row r="92" spans="2:15" ht="29.1" customHeight="1" x14ac:dyDescent="0.25"/>
    <row r="93" spans="2:15" s="29" customFormat="1" ht="29.1" customHeight="1" x14ac:dyDescent="0.25">
      <c r="B93"/>
      <c r="C93"/>
      <c r="E93"/>
      <c r="G93"/>
      <c r="H93"/>
      <c r="I93"/>
      <c r="L93"/>
    </row>
  </sheetData>
  <mergeCells count="24">
    <mergeCell ref="B83:L83"/>
    <mergeCell ref="B84:L84"/>
    <mergeCell ref="B85:L85"/>
    <mergeCell ref="B86:L86"/>
    <mergeCell ref="B72:B77"/>
    <mergeCell ref="B78:B79"/>
    <mergeCell ref="B56:B57"/>
    <mergeCell ref="B67:B68"/>
    <mergeCell ref="B61:B66"/>
    <mergeCell ref="B34:B35"/>
    <mergeCell ref="B39:B44"/>
    <mergeCell ref="U16:Z16"/>
    <mergeCell ref="B45:B46"/>
    <mergeCell ref="B7:B21"/>
    <mergeCell ref="D4:F4"/>
    <mergeCell ref="B50:B55"/>
    <mergeCell ref="L3:L6"/>
    <mergeCell ref="C3:H3"/>
    <mergeCell ref="B2:H2"/>
    <mergeCell ref="B22:B23"/>
    <mergeCell ref="B27:B33"/>
    <mergeCell ref="C4:C5"/>
    <mergeCell ref="B4:B5"/>
    <mergeCell ref="G4:H4"/>
  </mergeCells>
  <conditionalFormatting sqref="G27:H35 G39:H46 F7:H23 F61:H61 F67:H68 G62:H66 G73:H79 D72:H72">
    <cfRule type="containsBlanks" dxfId="71" priority="37">
      <formula>LEN(TRIM(D7))=0</formula>
    </cfRule>
  </conditionalFormatting>
  <conditionalFormatting sqref="F27:F33 F35">
    <cfRule type="containsBlanks" dxfId="70" priority="25">
      <formula>LEN(TRIM(F27))=0</formula>
    </cfRule>
  </conditionalFormatting>
  <conditionalFormatting sqref="F39:F46">
    <cfRule type="containsBlanks" dxfId="69" priority="22">
      <formula>LEN(TRIM(F39))=0</formula>
    </cfRule>
  </conditionalFormatting>
  <conditionalFormatting sqref="D61:E61 D27:E33 D35:E35 D39:E46 D7:E23 D67:E68 D78:E80">
    <cfRule type="containsBlanks" dxfId="68" priority="20">
      <formula>LEN(TRIM(D7))=0</formula>
    </cfRule>
  </conditionalFormatting>
  <conditionalFormatting sqref="F34">
    <cfRule type="containsBlanks" dxfId="67" priority="19">
      <formula>LEN(TRIM(F34))=0</formula>
    </cfRule>
  </conditionalFormatting>
  <conditionalFormatting sqref="D34:E34">
    <cfRule type="containsBlanks" dxfId="66" priority="18">
      <formula>LEN(TRIM(D34))=0</formula>
    </cfRule>
  </conditionalFormatting>
  <conditionalFormatting sqref="F37">
    <cfRule type="containsBlanks" dxfId="65" priority="17">
      <formula>LEN(TRIM(F37))=0</formula>
    </cfRule>
  </conditionalFormatting>
  <conditionalFormatting sqref="D37:E37">
    <cfRule type="containsBlanks" dxfId="64" priority="16">
      <formula>LEN(TRIM(D37))=0</formula>
    </cfRule>
  </conditionalFormatting>
  <conditionalFormatting sqref="F78">
    <cfRule type="containsBlanks" dxfId="63" priority="15">
      <formula>LEN(TRIM(F78))=0</formula>
    </cfRule>
  </conditionalFormatting>
  <conditionalFormatting sqref="F79">
    <cfRule type="containsBlanks" dxfId="62" priority="14">
      <formula>LEN(TRIM(F79))=0</formula>
    </cfRule>
  </conditionalFormatting>
  <conditionalFormatting sqref="F80">
    <cfRule type="containsBlanks" dxfId="61" priority="13">
      <formula>LEN(TRIM(F80))=0</formula>
    </cfRule>
  </conditionalFormatting>
  <conditionalFormatting sqref="J61 J72 J67:J68 J7:J23">
    <cfRule type="containsBlanks" dxfId="60" priority="11">
      <formula>LEN(TRIM(J7))=0</formula>
    </cfRule>
  </conditionalFormatting>
  <conditionalFormatting sqref="J27:J33 J35">
    <cfRule type="containsBlanks" dxfId="59" priority="10">
      <formula>LEN(TRIM(J27))=0</formula>
    </cfRule>
  </conditionalFormatting>
  <conditionalFormatting sqref="J39:J46">
    <cfRule type="containsBlanks" dxfId="58" priority="9">
      <formula>LEN(TRIM(J39))=0</formula>
    </cfRule>
  </conditionalFormatting>
  <conditionalFormatting sqref="J34">
    <cfRule type="containsBlanks" dxfId="57" priority="8">
      <formula>LEN(TRIM(J34))=0</formula>
    </cfRule>
  </conditionalFormatting>
  <conditionalFormatting sqref="J37">
    <cfRule type="containsBlanks" dxfId="56" priority="7">
      <formula>LEN(TRIM(J37))=0</formula>
    </cfRule>
  </conditionalFormatting>
  <conditionalFormatting sqref="J78">
    <cfRule type="containsBlanks" dxfId="55" priority="6">
      <formula>LEN(TRIM(J78))=0</formula>
    </cfRule>
  </conditionalFormatting>
  <conditionalFormatting sqref="J79">
    <cfRule type="containsBlanks" dxfId="54" priority="5">
      <formula>LEN(TRIM(J79))=0</formula>
    </cfRule>
  </conditionalFormatting>
  <conditionalFormatting sqref="J80">
    <cfRule type="containsBlanks" dxfId="53" priority="4">
      <formula>LEN(TRIM(J80))=0</formula>
    </cfRule>
  </conditionalFormatting>
  <conditionalFormatting sqref="J81">
    <cfRule type="containsBlanks" dxfId="52" priority="3">
      <formula>LEN(TRIM(J81))=0</formula>
    </cfRule>
  </conditionalFormatting>
  <conditionalFormatting sqref="D81:E81">
    <cfRule type="containsBlanks" dxfId="51" priority="2">
      <formula>LEN(TRIM(D81))=0</formula>
    </cfRule>
  </conditionalFormatting>
  <conditionalFormatting sqref="F81">
    <cfRule type="containsBlanks" dxfId="50" priority="1">
      <formula>LEN(TRIM(F81))=0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3"/>
  <sheetViews>
    <sheetView zoomScale="90" zoomScaleNormal="90" workbookViewId="0">
      <selection activeCell="B1" sqref="B1"/>
    </sheetView>
  </sheetViews>
  <sheetFormatPr defaultColWidth="8.85546875" defaultRowHeight="15" x14ac:dyDescent="0.25"/>
  <cols>
    <col min="1" max="1" width="1" customWidth="1"/>
    <col min="2" max="2" width="12" customWidth="1"/>
    <col min="3" max="3" width="45.85546875" style="29" customWidth="1"/>
    <col min="4" max="4" width="9" style="29" customWidth="1"/>
    <col min="5" max="5" width="8.85546875" customWidth="1"/>
    <col min="6" max="6" width="8.85546875" style="29" customWidth="1"/>
    <col min="7" max="7" width="9.85546875" customWidth="1"/>
    <col min="8" max="8" width="9" customWidth="1"/>
    <col min="9" max="9" width="15.140625" customWidth="1"/>
    <col min="10" max="10" width="90.42578125" style="23" customWidth="1"/>
  </cols>
  <sheetData>
    <row r="1" spans="2:20" ht="15.75" customHeight="1" thickBot="1" x14ac:dyDescent="0.3">
      <c r="B1" s="29" t="s">
        <v>127</v>
      </c>
      <c r="I1" s="7"/>
    </row>
    <row r="2" spans="2:20" ht="16.5" thickBot="1" x14ac:dyDescent="0.3">
      <c r="B2" s="699" t="s">
        <v>245</v>
      </c>
      <c r="C2" s="700"/>
      <c r="D2" s="700"/>
      <c r="E2" s="700"/>
      <c r="F2" s="700"/>
      <c r="G2" s="700"/>
      <c r="H2" s="701"/>
      <c r="I2" s="19"/>
      <c r="J2" s="324" t="s">
        <v>134</v>
      </c>
    </row>
    <row r="3" spans="2:20" ht="15.75" thickBot="1" x14ac:dyDescent="0.3">
      <c r="B3" s="825"/>
      <c r="C3" s="825"/>
      <c r="D3" s="825"/>
      <c r="E3" s="825"/>
      <c r="F3" s="825"/>
      <c r="G3" s="825"/>
      <c r="H3" s="825"/>
      <c r="I3" s="4"/>
      <c r="J3" s="325"/>
    </row>
    <row r="4" spans="2:20" ht="52.35" customHeight="1" thickBot="1" x14ac:dyDescent="0.3">
      <c r="B4" s="826" t="s">
        <v>6</v>
      </c>
      <c r="C4" s="827" t="s">
        <v>128</v>
      </c>
      <c r="D4" s="786" t="s">
        <v>175</v>
      </c>
      <c r="E4" s="811"/>
      <c r="F4" s="787"/>
      <c r="G4" s="829" t="s">
        <v>16</v>
      </c>
      <c r="H4" s="830"/>
      <c r="I4" s="20"/>
      <c r="J4" s="815" t="s">
        <v>391</v>
      </c>
      <c r="K4" s="12"/>
    </row>
    <row r="5" spans="2:20" ht="24" customHeight="1" thickBot="1" x14ac:dyDescent="0.3">
      <c r="B5" s="785"/>
      <c r="C5" s="828"/>
      <c r="D5" s="407">
        <v>2019</v>
      </c>
      <c r="E5" s="88">
        <v>2020</v>
      </c>
      <c r="F5" s="88">
        <v>2021</v>
      </c>
      <c r="G5" s="89">
        <v>2025</v>
      </c>
      <c r="H5" s="89">
        <v>2030</v>
      </c>
      <c r="I5" s="12"/>
      <c r="J5" s="815"/>
    </row>
    <row r="6" spans="2:20" ht="19.350000000000001" customHeight="1" thickBot="1" x14ac:dyDescent="0.3">
      <c r="B6" s="100"/>
      <c r="C6" s="818" t="s">
        <v>17</v>
      </c>
      <c r="D6" s="822"/>
      <c r="E6" s="822"/>
      <c r="F6" s="822"/>
      <c r="G6" s="822"/>
      <c r="H6" s="823"/>
      <c r="I6" s="22"/>
      <c r="J6" s="815"/>
      <c r="K6" s="12"/>
    </row>
    <row r="7" spans="2:20" s="29" customFormat="1" ht="19.350000000000001" customHeight="1" thickBot="1" x14ac:dyDescent="0.3">
      <c r="B7" s="812" t="s">
        <v>11</v>
      </c>
      <c r="C7" s="186" t="s">
        <v>358</v>
      </c>
      <c r="D7" s="194">
        <f t="shared" ref="D7:F7" si="0">D8+D14</f>
        <v>164952</v>
      </c>
      <c r="E7" s="194">
        <f t="shared" si="0"/>
        <v>223890</v>
      </c>
      <c r="F7" s="221">
        <f t="shared" si="0"/>
        <v>306623</v>
      </c>
      <c r="G7" s="436">
        <f t="shared" ref="G7" si="1">G8+G14</f>
        <v>0</v>
      </c>
      <c r="H7" s="195">
        <v>1700000</v>
      </c>
      <c r="I7" s="22"/>
      <c r="J7" s="816" t="s">
        <v>151</v>
      </c>
      <c r="K7" s="12"/>
    </row>
    <row r="8" spans="2:20" s="29" customFormat="1" ht="24" customHeight="1" thickBot="1" x14ac:dyDescent="0.3">
      <c r="B8" s="813"/>
      <c r="C8" s="217" t="s">
        <v>357</v>
      </c>
      <c r="D8" s="221">
        <f t="shared" ref="D8:F8" si="2">D9+D10</f>
        <v>50774</v>
      </c>
      <c r="E8" s="221">
        <f t="shared" si="2"/>
        <v>65613</v>
      </c>
      <c r="F8" s="221">
        <f t="shared" si="2"/>
        <v>85453</v>
      </c>
      <c r="G8" s="435">
        <f t="shared" ref="G8:H8" si="3">G9+G10</f>
        <v>0</v>
      </c>
      <c r="H8" s="218">
        <f t="shared" si="3"/>
        <v>0</v>
      </c>
      <c r="I8" s="22"/>
      <c r="J8" s="816"/>
      <c r="K8" s="12"/>
    </row>
    <row r="9" spans="2:20" ht="30" customHeight="1" x14ac:dyDescent="0.25">
      <c r="B9" s="813"/>
      <c r="C9" s="149" t="s">
        <v>392</v>
      </c>
      <c r="D9" s="41">
        <v>49522</v>
      </c>
      <c r="E9" s="41">
        <v>63586</v>
      </c>
      <c r="F9" s="41">
        <v>82876</v>
      </c>
      <c r="G9" s="437"/>
      <c r="H9" s="43"/>
      <c r="I9" s="7"/>
      <c r="J9" s="271" t="s">
        <v>155</v>
      </c>
    </row>
    <row r="10" spans="2:20" ht="31.35" customHeight="1" x14ac:dyDescent="0.25">
      <c r="B10" s="813"/>
      <c r="C10" s="150" t="s">
        <v>393</v>
      </c>
      <c r="D10" s="32">
        <f>SUM(D11:D13)</f>
        <v>1252</v>
      </c>
      <c r="E10" s="32">
        <f t="shared" ref="E10:F10" si="4">SUM(E11:E13)</f>
        <v>2027</v>
      </c>
      <c r="F10" s="32">
        <f t="shared" si="4"/>
        <v>2577</v>
      </c>
      <c r="G10" s="438"/>
      <c r="H10" s="33"/>
      <c r="I10" s="17"/>
      <c r="J10" s="271" t="s">
        <v>364</v>
      </c>
    </row>
    <row r="11" spans="2:20" ht="28.35" customHeight="1" x14ac:dyDescent="0.25">
      <c r="B11" s="813"/>
      <c r="C11" s="431" t="s">
        <v>395</v>
      </c>
      <c r="D11" s="35">
        <v>224</v>
      </c>
      <c r="E11" s="35">
        <v>381</v>
      </c>
      <c r="F11" s="35">
        <v>293</v>
      </c>
      <c r="G11" s="416"/>
      <c r="H11" s="39"/>
      <c r="I11" s="17"/>
      <c r="J11" s="23" t="s">
        <v>359</v>
      </c>
    </row>
    <row r="12" spans="2:20" ht="21" customHeight="1" thickBot="1" x14ac:dyDescent="0.3">
      <c r="B12" s="813"/>
      <c r="C12" s="431" t="s">
        <v>413</v>
      </c>
      <c r="D12" s="35">
        <v>933</v>
      </c>
      <c r="E12" s="35">
        <v>1170</v>
      </c>
      <c r="F12" s="35">
        <v>1539</v>
      </c>
      <c r="G12" s="416"/>
      <c r="H12" s="39"/>
      <c r="I12" s="17"/>
    </row>
    <row r="13" spans="2:20" ht="23.25" customHeight="1" thickBot="1" x14ac:dyDescent="0.3">
      <c r="B13" s="813"/>
      <c r="C13" s="479" t="s">
        <v>414</v>
      </c>
      <c r="D13" s="439">
        <v>95</v>
      </c>
      <c r="E13" s="439">
        <v>476</v>
      </c>
      <c r="F13" s="439">
        <v>745</v>
      </c>
      <c r="G13" s="417"/>
      <c r="H13" s="87"/>
      <c r="I13" s="17"/>
      <c r="J13" s="23" t="s">
        <v>400</v>
      </c>
      <c r="N13" s="786"/>
      <c r="O13" s="811"/>
      <c r="P13" s="811"/>
      <c r="Q13" s="811"/>
      <c r="R13" s="811"/>
      <c r="S13" s="811"/>
      <c r="T13" s="787"/>
    </row>
    <row r="14" spans="2:20" ht="21.6" customHeight="1" thickBot="1" x14ac:dyDescent="0.3">
      <c r="B14" s="813"/>
      <c r="C14" s="208" t="s">
        <v>241</v>
      </c>
      <c r="D14" s="220">
        <f>D15+D16</f>
        <v>114178</v>
      </c>
      <c r="E14" s="220">
        <f>E15+E16</f>
        <v>158277</v>
      </c>
      <c r="F14" s="220">
        <f>F15+F16</f>
        <v>221170</v>
      </c>
      <c r="G14" s="219">
        <f t="shared" ref="G14:H14" si="5">G15+G16</f>
        <v>0</v>
      </c>
      <c r="H14" s="222">
        <f t="shared" si="5"/>
        <v>0</v>
      </c>
      <c r="I14" s="7"/>
      <c r="J14" s="326"/>
    </row>
    <row r="15" spans="2:20" ht="27" customHeight="1" x14ac:dyDescent="0.25">
      <c r="B15" s="813"/>
      <c r="C15" s="149" t="s">
        <v>394</v>
      </c>
      <c r="D15" s="40">
        <v>114178</v>
      </c>
      <c r="E15" s="41">
        <v>158277</v>
      </c>
      <c r="F15" s="41">
        <v>221170</v>
      </c>
      <c r="G15" s="440"/>
      <c r="H15" s="374"/>
      <c r="I15" s="7"/>
    </row>
    <row r="16" spans="2:20" ht="24.6" customHeight="1" x14ac:dyDescent="0.25">
      <c r="B16" s="813"/>
      <c r="C16" s="150" t="s">
        <v>104</v>
      </c>
      <c r="D16" s="34">
        <f t="shared" ref="D16" si="6">D17+D18+D19</f>
        <v>0</v>
      </c>
      <c r="E16" s="35">
        <f t="shared" ref="E16:F16" si="7">E17+E18+E19</f>
        <v>0</v>
      </c>
      <c r="F16" s="35">
        <f t="shared" si="7"/>
        <v>0</v>
      </c>
      <c r="G16" s="441">
        <f t="shared" ref="G16:H16" si="8">G17+G18+G19</f>
        <v>0</v>
      </c>
      <c r="H16" s="37">
        <f t="shared" si="8"/>
        <v>0</v>
      </c>
      <c r="I16" s="7"/>
    </row>
    <row r="17" spans="2:11" ht="24.75" customHeight="1" x14ac:dyDescent="0.25">
      <c r="B17" s="813"/>
      <c r="C17" s="431" t="s">
        <v>396</v>
      </c>
      <c r="D17" s="34"/>
      <c r="E17" s="35"/>
      <c r="F17" s="35"/>
      <c r="G17" s="416"/>
      <c r="H17" s="36"/>
      <c r="I17" s="7"/>
    </row>
    <row r="18" spans="2:11" ht="22.35" customHeight="1" x14ac:dyDescent="0.25">
      <c r="B18" s="813"/>
      <c r="C18" s="431" t="s">
        <v>415</v>
      </c>
      <c r="D18" s="34"/>
      <c r="E18" s="38"/>
      <c r="F18" s="416"/>
      <c r="G18" s="416"/>
      <c r="H18" s="39"/>
      <c r="I18" s="7"/>
      <c r="J18" s="327"/>
    </row>
    <row r="19" spans="2:11" ht="25.5" customHeight="1" thickBot="1" x14ac:dyDescent="0.3">
      <c r="B19" s="817"/>
      <c r="C19" s="432" t="s">
        <v>416</v>
      </c>
      <c r="D19" s="85"/>
      <c r="E19" s="86"/>
      <c r="F19" s="417"/>
      <c r="G19" s="418"/>
      <c r="H19" s="164"/>
      <c r="I19" s="7"/>
      <c r="J19" s="328"/>
    </row>
    <row r="20" spans="2:11" ht="28.5" customHeight="1" x14ac:dyDescent="0.25">
      <c r="B20" s="824" t="s">
        <v>12</v>
      </c>
      <c r="C20" s="165" t="s">
        <v>148</v>
      </c>
      <c r="D20" s="40"/>
      <c r="E20" s="42"/>
      <c r="F20" s="42"/>
      <c r="G20" s="419">
        <v>10</v>
      </c>
      <c r="H20" s="373"/>
      <c r="I20" s="7"/>
      <c r="J20" s="329"/>
    </row>
    <row r="21" spans="2:11" s="29" customFormat="1" ht="28.5" customHeight="1" x14ac:dyDescent="0.25">
      <c r="B21" s="817"/>
      <c r="C21" s="166" t="s">
        <v>149</v>
      </c>
      <c r="D21" s="34"/>
      <c r="E21" s="38"/>
      <c r="F21" s="38"/>
      <c r="G21" s="417"/>
      <c r="H21" s="87"/>
      <c r="I21" s="7"/>
      <c r="J21" s="329"/>
    </row>
    <row r="22" spans="2:11" ht="15.75" customHeight="1" thickBot="1" x14ac:dyDescent="0.3">
      <c r="B22" s="161" t="s">
        <v>13</v>
      </c>
      <c r="C22" s="216" t="s">
        <v>18</v>
      </c>
      <c r="D22" s="162"/>
      <c r="E22" s="163"/>
      <c r="F22" s="163"/>
      <c r="G22" s="418"/>
      <c r="H22" s="164"/>
      <c r="I22" s="7"/>
      <c r="J22" s="329"/>
    </row>
    <row r="23" spans="2:11" ht="19.350000000000001" customHeight="1" thickBot="1" x14ac:dyDescent="0.3">
      <c r="B23" s="31"/>
      <c r="C23" s="818" t="s">
        <v>126</v>
      </c>
      <c r="D23" s="819"/>
      <c r="E23" s="819"/>
      <c r="F23" s="819"/>
      <c r="G23" s="820"/>
      <c r="H23" s="821"/>
      <c r="I23" s="7"/>
      <c r="J23" s="329"/>
    </row>
    <row r="24" spans="2:11" s="29" customFormat="1" ht="17.100000000000001" customHeight="1" thickBot="1" x14ac:dyDescent="0.3">
      <c r="B24" s="812" t="s">
        <v>11</v>
      </c>
      <c r="C24" s="212" t="s">
        <v>87</v>
      </c>
      <c r="D24" s="194">
        <f t="shared" ref="D24" si="9">D25+D26</f>
        <v>170</v>
      </c>
      <c r="E24" s="194">
        <f t="shared" ref="E24:H24" si="10">E25+E26</f>
        <v>178</v>
      </c>
      <c r="F24" s="194">
        <f t="shared" ref="F24" si="11">F25+F26</f>
        <v>176</v>
      </c>
      <c r="G24" s="436">
        <f t="shared" si="10"/>
        <v>170</v>
      </c>
      <c r="H24" s="195">
        <f t="shared" si="10"/>
        <v>0</v>
      </c>
      <c r="I24" s="7"/>
      <c r="J24" s="329"/>
    </row>
    <row r="25" spans="2:11" ht="16.350000000000001" customHeight="1" x14ac:dyDescent="0.25">
      <c r="B25" s="813"/>
      <c r="C25" s="202" t="s">
        <v>86</v>
      </c>
      <c r="D25" s="211">
        <v>170</v>
      </c>
      <c r="E25" s="211">
        <v>178</v>
      </c>
      <c r="F25" s="211">
        <v>176</v>
      </c>
      <c r="G25" s="437">
        <v>170</v>
      </c>
      <c r="H25" s="43"/>
      <c r="I25" s="7"/>
      <c r="J25" s="325"/>
    </row>
    <row r="26" spans="2:11" ht="15" customHeight="1" thickBot="1" x14ac:dyDescent="0.3">
      <c r="B26" s="813"/>
      <c r="C26" s="166" t="s">
        <v>315</v>
      </c>
      <c r="D26" s="85"/>
      <c r="E26" s="85"/>
      <c r="F26" s="85"/>
      <c r="G26" s="417"/>
      <c r="H26" s="87"/>
      <c r="I26" s="7"/>
      <c r="J26" s="325"/>
    </row>
    <row r="27" spans="2:11" ht="18.600000000000001" customHeight="1" thickBot="1" x14ac:dyDescent="0.3">
      <c r="B27" s="813"/>
      <c r="C27" s="215" t="s">
        <v>89</v>
      </c>
      <c r="D27" s="194">
        <f t="shared" ref="D27" si="12">D28+D29</f>
        <v>27</v>
      </c>
      <c r="E27" s="194">
        <f t="shared" ref="E27:H27" si="13">E28+E29</f>
        <v>30</v>
      </c>
      <c r="F27" s="194">
        <f t="shared" ref="F27" si="14">F28+F29</f>
        <v>38</v>
      </c>
      <c r="G27" s="436">
        <f>SUM(G28:G29)</f>
        <v>30</v>
      </c>
      <c r="H27" s="195">
        <f t="shared" si="13"/>
        <v>0</v>
      </c>
      <c r="I27" s="7"/>
      <c r="J27" s="325"/>
    </row>
    <row r="28" spans="2:11" ht="15.75" customHeight="1" x14ac:dyDescent="0.25">
      <c r="B28" s="813"/>
      <c r="C28" s="165" t="s">
        <v>88</v>
      </c>
      <c r="D28" s="213">
        <v>27</v>
      </c>
      <c r="E28" s="213">
        <v>30</v>
      </c>
      <c r="F28" s="213">
        <v>38</v>
      </c>
      <c r="G28" s="419">
        <v>30</v>
      </c>
      <c r="H28" s="214"/>
      <c r="I28" s="7"/>
      <c r="J28" s="325"/>
    </row>
    <row r="29" spans="2:11" ht="15.75" customHeight="1" thickBot="1" x14ac:dyDescent="0.3">
      <c r="B29" s="814"/>
      <c r="C29" s="216" t="s">
        <v>316</v>
      </c>
      <c r="D29" s="442"/>
      <c r="E29" s="442"/>
      <c r="F29" s="442"/>
      <c r="G29" s="418"/>
      <c r="H29" s="95"/>
      <c r="I29" s="16"/>
      <c r="J29" s="325"/>
      <c r="K29" s="7"/>
    </row>
    <row r="30" spans="2:11" ht="15" customHeight="1" x14ac:dyDescent="0.25">
      <c r="B30" s="813" t="s">
        <v>12</v>
      </c>
      <c r="C30" s="165" t="s">
        <v>85</v>
      </c>
      <c r="D30" s="445"/>
      <c r="E30" s="445"/>
      <c r="F30" s="445"/>
      <c r="G30" s="443"/>
      <c r="H30" s="214"/>
      <c r="I30" s="12"/>
      <c r="J30" s="10"/>
      <c r="K30" s="9"/>
    </row>
    <row r="31" spans="2:11" ht="15.75" customHeight="1" thickBot="1" x14ac:dyDescent="0.3">
      <c r="B31" s="814"/>
      <c r="C31" s="166" t="s">
        <v>19</v>
      </c>
      <c r="D31" s="446"/>
      <c r="E31" s="446"/>
      <c r="F31" s="446"/>
      <c r="G31" s="444"/>
      <c r="H31" s="101"/>
      <c r="I31" s="18"/>
      <c r="J31" s="10"/>
      <c r="K31" s="11"/>
    </row>
    <row r="32" spans="2:11" s="29" customFormat="1" ht="15.75" customHeight="1" thickBot="1" x14ac:dyDescent="0.3">
      <c r="B32" s="31"/>
      <c r="C32" s="833" t="s">
        <v>171</v>
      </c>
      <c r="D32" s="834"/>
      <c r="E32" s="834"/>
      <c r="F32" s="834"/>
      <c r="G32" s="835"/>
      <c r="H32" s="836"/>
      <c r="I32" s="18"/>
      <c r="J32" s="14" t="s">
        <v>179</v>
      </c>
      <c r="K32" s="11"/>
    </row>
    <row r="33" spans="2:12" s="29" customFormat="1" ht="15.75" customHeight="1" thickBot="1" x14ac:dyDescent="0.3">
      <c r="B33" s="812" t="s">
        <v>11</v>
      </c>
      <c r="C33" s="215" t="s">
        <v>133</v>
      </c>
      <c r="D33" s="451">
        <f t="shared" ref="D33:E34" si="15">D34+D37</f>
        <v>7</v>
      </c>
      <c r="E33" s="451">
        <f t="shared" si="15"/>
        <v>6</v>
      </c>
      <c r="F33" s="451">
        <v>15</v>
      </c>
      <c r="G33" s="447">
        <v>50</v>
      </c>
      <c r="H33" s="448">
        <f t="shared" ref="H33" si="16">H34+H37</f>
        <v>0</v>
      </c>
      <c r="I33" s="18"/>
      <c r="J33" s="14"/>
      <c r="K33" s="11"/>
    </row>
    <row r="34" spans="2:12" s="29" customFormat="1" ht="15.75" customHeight="1" x14ac:dyDescent="0.25">
      <c r="B34" s="813"/>
      <c r="C34" s="165" t="s">
        <v>99</v>
      </c>
      <c r="D34" s="458">
        <v>4</v>
      </c>
      <c r="E34" s="451">
        <f t="shared" si="15"/>
        <v>0</v>
      </c>
      <c r="F34" s="458">
        <v>8</v>
      </c>
      <c r="G34" s="453">
        <f t="shared" ref="G34:H34" si="17">G35+G36</f>
        <v>0</v>
      </c>
      <c r="H34" s="102">
        <f t="shared" si="17"/>
        <v>0</v>
      </c>
      <c r="I34" s="18"/>
      <c r="J34" s="14"/>
      <c r="K34" s="11"/>
    </row>
    <row r="35" spans="2:12" s="29" customFormat="1" ht="15.75" customHeight="1" x14ac:dyDescent="0.25">
      <c r="B35" s="813"/>
      <c r="C35" s="165" t="s">
        <v>98</v>
      </c>
      <c r="D35" s="452"/>
      <c r="E35" s="452"/>
      <c r="F35" s="452">
        <v>4</v>
      </c>
      <c r="G35" s="454"/>
      <c r="H35" s="102"/>
      <c r="I35" s="18"/>
      <c r="J35" s="10"/>
      <c r="K35" s="11"/>
    </row>
    <row r="36" spans="2:12" ht="15.75" customHeight="1" x14ac:dyDescent="0.25">
      <c r="B36" s="813"/>
      <c r="C36" s="449" t="s">
        <v>317</v>
      </c>
      <c r="D36" s="452"/>
      <c r="E36" s="452"/>
      <c r="F36" s="452">
        <v>4</v>
      </c>
      <c r="G36" s="455"/>
      <c r="H36" s="45"/>
      <c r="I36" s="16"/>
      <c r="J36" s="325"/>
      <c r="K36" s="7"/>
    </row>
    <row r="37" spans="2:12" ht="15.75" customHeight="1" x14ac:dyDescent="0.25">
      <c r="B37" s="813"/>
      <c r="C37" s="166" t="s">
        <v>101</v>
      </c>
      <c r="D37" s="452">
        <v>3</v>
      </c>
      <c r="E37" s="452">
        <v>6</v>
      </c>
      <c r="F37" s="452">
        <v>7</v>
      </c>
      <c r="G37" s="456">
        <f t="shared" ref="G37:H37" si="18">G38+G39</f>
        <v>0</v>
      </c>
      <c r="H37" s="30">
        <f t="shared" si="18"/>
        <v>0</v>
      </c>
      <c r="I37" s="16"/>
      <c r="J37" s="325"/>
      <c r="K37" s="7"/>
    </row>
    <row r="38" spans="2:12" ht="15" customHeight="1" x14ac:dyDescent="0.25">
      <c r="B38" s="813"/>
      <c r="C38" s="166" t="s">
        <v>100</v>
      </c>
      <c r="D38" s="452"/>
      <c r="E38" s="452"/>
      <c r="F38" s="452">
        <v>3</v>
      </c>
      <c r="G38" s="455"/>
      <c r="H38" s="45"/>
      <c r="I38" s="7"/>
      <c r="J38" s="325"/>
      <c r="K38" s="8"/>
    </row>
    <row r="39" spans="2:12" ht="15" customHeight="1" thickBot="1" x14ac:dyDescent="0.3">
      <c r="B39" s="814"/>
      <c r="C39" s="450" t="s">
        <v>318</v>
      </c>
      <c r="D39" s="209"/>
      <c r="E39" s="209"/>
      <c r="F39" s="209">
        <v>4</v>
      </c>
      <c r="G39" s="457"/>
      <c r="H39" s="210"/>
      <c r="I39" s="7"/>
      <c r="J39" s="325"/>
      <c r="K39" s="8"/>
    </row>
    <row r="40" spans="2:12" ht="15" customHeight="1" thickBot="1" x14ac:dyDescent="0.3">
      <c r="B40" s="204"/>
      <c r="C40" s="818" t="s">
        <v>10</v>
      </c>
      <c r="D40" s="832"/>
      <c r="E40" s="832"/>
      <c r="F40" s="832"/>
      <c r="G40" s="820"/>
      <c r="H40" s="821"/>
    </row>
    <row r="41" spans="2:12" s="29" customFormat="1" ht="15" customHeight="1" thickBot="1" x14ac:dyDescent="0.3">
      <c r="B41" s="796" t="s">
        <v>11</v>
      </c>
      <c r="C41" s="169" t="s">
        <v>103</v>
      </c>
      <c r="D41" s="460">
        <v>1351</v>
      </c>
      <c r="E41" s="460">
        <v>1179</v>
      </c>
      <c r="F41" s="460">
        <v>1130</v>
      </c>
      <c r="G41" s="459" t="s">
        <v>417</v>
      </c>
      <c r="H41" s="459" t="s">
        <v>417</v>
      </c>
      <c r="J41" s="23"/>
    </row>
    <row r="42" spans="2:12" x14ac:dyDescent="0.25">
      <c r="B42" s="797"/>
      <c r="C42" s="167" t="s">
        <v>102</v>
      </c>
      <c r="D42" s="40" t="s">
        <v>424</v>
      </c>
      <c r="E42" s="40" t="s">
        <v>424</v>
      </c>
      <c r="F42" s="40" t="s">
        <v>424</v>
      </c>
      <c r="G42" s="40" t="s">
        <v>424</v>
      </c>
      <c r="H42" s="40" t="s">
        <v>424</v>
      </c>
    </row>
    <row r="43" spans="2:12" ht="15.75" thickBot="1" x14ac:dyDescent="0.3">
      <c r="B43" s="798"/>
      <c r="C43" s="168" t="s">
        <v>319</v>
      </c>
      <c r="D43" s="162" t="s">
        <v>424</v>
      </c>
      <c r="E43" s="162" t="s">
        <v>424</v>
      </c>
      <c r="F43" s="162" t="s">
        <v>424</v>
      </c>
      <c r="G43" s="162" t="s">
        <v>424</v>
      </c>
      <c r="H43" s="39"/>
    </row>
    <row r="44" spans="2:12" ht="30.75" thickBot="1" x14ac:dyDescent="0.3">
      <c r="B44" s="205"/>
      <c r="C44" s="215" t="s">
        <v>159</v>
      </c>
      <c r="D44" s="837"/>
      <c r="E44" s="837"/>
      <c r="F44" s="837"/>
      <c r="G44" s="837"/>
      <c r="H44" s="838"/>
      <c r="I44" s="29"/>
      <c r="J44" s="23" t="s">
        <v>238</v>
      </c>
      <c r="K44" s="29"/>
      <c r="L44" s="29"/>
    </row>
    <row r="45" spans="2:12" s="29" customFormat="1" ht="30.75" thickBot="1" x14ac:dyDescent="0.3">
      <c r="B45" s="812" t="s">
        <v>131</v>
      </c>
      <c r="C45" s="206" t="s">
        <v>426</v>
      </c>
      <c r="D45" s="194" t="s">
        <v>417</v>
      </c>
      <c r="E45" s="194" t="s">
        <v>417</v>
      </c>
      <c r="F45" s="194">
        <v>20</v>
      </c>
      <c r="G45" s="459" t="s">
        <v>417</v>
      </c>
      <c r="H45" s="459" t="s">
        <v>417</v>
      </c>
      <c r="J45" s="23" t="s">
        <v>240</v>
      </c>
    </row>
    <row r="46" spans="2:12" x14ac:dyDescent="0.25">
      <c r="B46" s="813"/>
      <c r="C46" s="157" t="s">
        <v>425</v>
      </c>
      <c r="D46" s="40"/>
      <c r="E46" s="40"/>
      <c r="F46" s="40"/>
      <c r="G46" s="437"/>
      <c r="H46" s="43"/>
      <c r="I46" s="48"/>
      <c r="K46" s="48"/>
      <c r="L46" s="48"/>
    </row>
    <row r="47" spans="2:12" ht="15.75" thickBot="1" x14ac:dyDescent="0.3">
      <c r="B47" s="814"/>
      <c r="C47" s="207" t="s">
        <v>320</v>
      </c>
      <c r="D47" s="162"/>
      <c r="E47" s="162"/>
      <c r="F47" s="162"/>
      <c r="G47" s="418"/>
      <c r="H47" s="164"/>
      <c r="I47" s="24"/>
      <c r="K47" s="24"/>
      <c r="L47" s="24"/>
    </row>
    <row r="50" spans="2:10" x14ac:dyDescent="0.25">
      <c r="B50" s="716" t="s">
        <v>109</v>
      </c>
      <c r="C50" s="716"/>
      <c r="D50" s="716"/>
      <c r="E50" s="716"/>
      <c r="F50" s="716"/>
      <c r="G50" s="716"/>
      <c r="H50" s="716"/>
      <c r="I50" s="716"/>
      <c r="J50" s="716"/>
    </row>
    <row r="51" spans="2:10" x14ac:dyDescent="0.25">
      <c r="B51" s="693" t="s">
        <v>136</v>
      </c>
      <c r="C51" s="693"/>
      <c r="D51" s="693"/>
      <c r="E51" s="693"/>
      <c r="F51" s="693"/>
      <c r="G51" s="693"/>
      <c r="H51" s="693"/>
      <c r="I51" s="693"/>
      <c r="J51" s="693"/>
    </row>
    <row r="52" spans="2:10" x14ac:dyDescent="0.25">
      <c r="B52" s="831" t="s">
        <v>158</v>
      </c>
      <c r="C52" s="831"/>
      <c r="D52" s="831"/>
      <c r="E52" s="831"/>
      <c r="F52" s="831"/>
      <c r="G52" s="831"/>
      <c r="H52" s="831"/>
      <c r="I52" s="831"/>
      <c r="J52" s="831"/>
    </row>
    <row r="53" spans="2:10" x14ac:dyDescent="0.25">
      <c r="B53" s="693" t="s">
        <v>156</v>
      </c>
      <c r="C53" s="693"/>
      <c r="D53" s="693"/>
      <c r="E53" s="693"/>
      <c r="F53" s="693"/>
      <c r="G53" s="693"/>
      <c r="H53" s="693"/>
      <c r="I53" s="693"/>
      <c r="J53" s="693"/>
    </row>
  </sheetData>
  <mergeCells count="25">
    <mergeCell ref="B52:J52"/>
    <mergeCell ref="B53:J53"/>
    <mergeCell ref="B51:J51"/>
    <mergeCell ref="B50:J50"/>
    <mergeCell ref="B30:B31"/>
    <mergeCell ref="C40:H40"/>
    <mergeCell ref="C32:H32"/>
    <mergeCell ref="B33:B39"/>
    <mergeCell ref="B41:B43"/>
    <mergeCell ref="B45:B47"/>
    <mergeCell ref="D44:H44"/>
    <mergeCell ref="B2:H2"/>
    <mergeCell ref="B3:H3"/>
    <mergeCell ref="B4:B5"/>
    <mergeCell ref="C4:C5"/>
    <mergeCell ref="G4:H4"/>
    <mergeCell ref="D4:F4"/>
    <mergeCell ref="N13:T13"/>
    <mergeCell ref="B24:B29"/>
    <mergeCell ref="J4:J6"/>
    <mergeCell ref="J7:J8"/>
    <mergeCell ref="B7:B19"/>
    <mergeCell ref="C23:H23"/>
    <mergeCell ref="C6:H6"/>
    <mergeCell ref="B20:B21"/>
  </mergeCells>
  <conditionalFormatting sqref="G8:H13 E25 G25:H25 G30:H31 G28:H28 D28:E28 D30:E31 D20:H22 D42 D46:H46">
    <cfRule type="containsBlanks" dxfId="49" priority="19">
      <formula>LEN(TRIM(D8))=0</formula>
    </cfRule>
  </conditionalFormatting>
  <conditionalFormatting sqref="D33:H39">
    <cfRule type="containsBlanks" dxfId="48" priority="12">
      <formula>LEN(TRIM(#REF!))=0</formula>
    </cfRule>
  </conditionalFormatting>
  <conditionalFormatting sqref="D8:F13">
    <cfRule type="containsBlanks" dxfId="47" priority="11">
      <formula>LEN(TRIM(D8))=0</formula>
    </cfRule>
  </conditionalFormatting>
  <conditionalFormatting sqref="D25">
    <cfRule type="containsBlanks" dxfId="46" priority="10">
      <formula>LEN(TRIM(D25))=0</formula>
    </cfRule>
  </conditionalFormatting>
  <conditionalFormatting sqref="F25 F28 F30:F31">
    <cfRule type="containsBlanks" dxfId="45" priority="9">
      <formula>LEN(TRIM(F25))=0</formula>
    </cfRule>
  </conditionalFormatting>
  <conditionalFormatting sqref="F7">
    <cfRule type="containsBlanks" dxfId="44" priority="5">
      <formula>LEN(TRIM(F7))=0</formula>
    </cfRule>
  </conditionalFormatting>
  <conditionalFormatting sqref="E42">
    <cfRule type="containsBlanks" dxfId="43" priority="4">
      <formula>LEN(TRIM(E42))=0</formula>
    </cfRule>
  </conditionalFormatting>
  <conditionalFormatting sqref="F42">
    <cfRule type="containsBlanks" dxfId="42" priority="3">
      <formula>LEN(TRIM(F42))=0</formula>
    </cfRule>
  </conditionalFormatting>
  <conditionalFormatting sqref="G42">
    <cfRule type="containsBlanks" dxfId="41" priority="2">
      <formula>LEN(TRIM(G42))=0</formula>
    </cfRule>
  </conditionalFormatting>
  <conditionalFormatting sqref="H42">
    <cfRule type="containsBlanks" dxfId="40" priority="1">
      <formula>LEN(TRIM(H42))=0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zoomScale="90" zoomScaleNormal="90" workbookViewId="0">
      <selection activeCell="B1" sqref="B1"/>
    </sheetView>
  </sheetViews>
  <sheetFormatPr defaultColWidth="8.85546875" defaultRowHeight="15" x14ac:dyDescent="0.25"/>
  <cols>
    <col min="1" max="1" width="2.140625" customWidth="1"/>
    <col min="2" max="2" width="11.140625" customWidth="1"/>
    <col min="3" max="3" width="19.140625" customWidth="1"/>
    <col min="4" max="5" width="8.85546875" style="29" customWidth="1"/>
    <col min="6" max="6" width="7.140625" style="29" bestFit="1" customWidth="1"/>
    <col min="7" max="8" width="8.85546875" customWidth="1"/>
    <col min="9" max="18" width="8.85546875" style="29" customWidth="1"/>
    <col min="19" max="19" width="2.140625" style="29" customWidth="1"/>
    <col min="20" max="20" width="70.42578125" style="29" customWidth="1"/>
    <col min="21" max="21" width="8.140625" customWidth="1"/>
    <col min="22" max="22" width="6.85546875" customWidth="1"/>
  </cols>
  <sheetData>
    <row r="1" spans="2:35" ht="15.75" thickBot="1" x14ac:dyDescent="0.3">
      <c r="B1" t="s">
        <v>700</v>
      </c>
      <c r="C1" s="5"/>
    </row>
    <row r="2" spans="2:35" ht="14.85" customHeight="1" thickBot="1" x14ac:dyDescent="0.3">
      <c r="B2" s="842" t="s">
        <v>246</v>
      </c>
      <c r="C2" s="843"/>
      <c r="D2" s="843"/>
      <c r="E2" s="843"/>
      <c r="F2" s="843"/>
      <c r="G2" s="843"/>
      <c r="H2" s="843"/>
      <c r="I2" s="843"/>
      <c r="J2" s="843"/>
      <c r="K2" s="843"/>
      <c r="L2" s="843"/>
      <c r="M2" s="843"/>
      <c r="N2" s="843"/>
      <c r="O2" s="843"/>
      <c r="P2" s="843"/>
      <c r="Q2" s="843"/>
      <c r="R2" s="844"/>
      <c r="S2" s="121"/>
      <c r="T2" s="44" t="s">
        <v>134</v>
      </c>
      <c r="W2" s="1"/>
      <c r="X2" s="1"/>
      <c r="Y2" s="1"/>
    </row>
    <row r="3" spans="2:35" ht="14.85" customHeight="1" thickBot="1" x14ac:dyDescent="0.3">
      <c r="B3" s="849"/>
      <c r="C3" s="850"/>
      <c r="D3" s="850"/>
      <c r="E3" s="850"/>
      <c r="F3" s="850"/>
      <c r="G3" s="850"/>
      <c r="H3" s="850"/>
      <c r="I3" s="107"/>
      <c r="J3" s="408"/>
      <c r="K3" s="408"/>
      <c r="L3" s="408"/>
      <c r="M3" s="370"/>
      <c r="N3" s="370"/>
      <c r="O3" s="370"/>
      <c r="P3" s="370"/>
      <c r="Q3" s="370"/>
      <c r="R3" s="370"/>
      <c r="S3" s="107"/>
      <c r="W3" s="29"/>
      <c r="X3" s="1"/>
      <c r="Y3" s="1"/>
    </row>
    <row r="4" spans="2:35" ht="35.25" customHeight="1" thickBot="1" x14ac:dyDescent="0.3">
      <c r="B4" s="707"/>
      <c r="C4" s="851"/>
      <c r="D4" s="829"/>
      <c r="E4" s="829"/>
      <c r="F4" s="829"/>
      <c r="G4" s="829"/>
      <c r="H4" s="829"/>
      <c r="I4" s="829"/>
      <c r="J4" s="829"/>
      <c r="K4" s="829"/>
      <c r="L4" s="829"/>
      <c r="M4" s="855" t="s">
        <v>371</v>
      </c>
      <c r="N4" s="856"/>
      <c r="O4" s="856"/>
      <c r="P4" s="856"/>
      <c r="Q4" s="856"/>
      <c r="R4" s="857"/>
      <c r="S4" s="226"/>
      <c r="T4" s="23" t="s">
        <v>137</v>
      </c>
    </row>
    <row r="5" spans="2:35" s="29" customFormat="1" ht="35.25" customHeight="1" thickBot="1" x14ac:dyDescent="0.3">
      <c r="B5" s="852"/>
      <c r="C5" s="853"/>
      <c r="D5" s="854">
        <v>2019</v>
      </c>
      <c r="E5" s="829"/>
      <c r="F5" s="830"/>
      <c r="G5" s="734">
        <v>2020</v>
      </c>
      <c r="H5" s="705"/>
      <c r="I5" s="758"/>
      <c r="J5" s="734">
        <v>2021</v>
      </c>
      <c r="K5" s="705"/>
      <c r="L5" s="758"/>
      <c r="M5" s="845">
        <v>2025</v>
      </c>
      <c r="N5" s="846"/>
      <c r="O5" s="847"/>
      <c r="P5" s="723">
        <v>2030</v>
      </c>
      <c r="Q5" s="706"/>
      <c r="R5" s="848"/>
      <c r="T5" s="23" t="s">
        <v>253</v>
      </c>
      <c r="U5" s="24"/>
      <c r="V5" s="24"/>
      <c r="W5" s="24"/>
      <c r="X5" s="24"/>
      <c r="Y5" s="24"/>
      <c r="Z5" s="24"/>
      <c r="AA5" s="24"/>
      <c r="AB5" s="24"/>
      <c r="AC5" s="24"/>
      <c r="AD5" s="24"/>
      <c r="AE5" s="24"/>
      <c r="AF5" s="24"/>
      <c r="AG5" s="24"/>
      <c r="AH5" s="24"/>
      <c r="AI5" s="24"/>
    </row>
    <row r="6" spans="2:35" ht="41.1" customHeight="1" thickBot="1" x14ac:dyDescent="0.3">
      <c r="B6" s="278" t="s">
        <v>129</v>
      </c>
      <c r="C6" s="278" t="s">
        <v>106</v>
      </c>
      <c r="D6" s="395" t="s">
        <v>372</v>
      </c>
      <c r="E6" s="138" t="s">
        <v>373</v>
      </c>
      <c r="F6" s="139" t="s">
        <v>374</v>
      </c>
      <c r="G6" s="182" t="s">
        <v>372</v>
      </c>
      <c r="H6" s="138" t="s">
        <v>373</v>
      </c>
      <c r="I6" s="139" t="s">
        <v>374</v>
      </c>
      <c r="J6" s="182" t="s">
        <v>372</v>
      </c>
      <c r="K6" s="138" t="s">
        <v>373</v>
      </c>
      <c r="L6" s="139" t="s">
        <v>374</v>
      </c>
      <c r="M6" s="225" t="s">
        <v>372</v>
      </c>
      <c r="N6" s="183" t="s">
        <v>373</v>
      </c>
      <c r="O6" s="184" t="s">
        <v>374</v>
      </c>
      <c r="P6" s="225" t="s">
        <v>372</v>
      </c>
      <c r="Q6" s="183" t="s">
        <v>373</v>
      </c>
      <c r="R6" s="184" t="s">
        <v>374</v>
      </c>
      <c r="S6"/>
      <c r="T6" s="263" t="s">
        <v>254</v>
      </c>
      <c r="U6" s="24"/>
      <c r="V6" s="24"/>
      <c r="W6" s="24"/>
      <c r="X6" s="24"/>
      <c r="Y6" s="24"/>
      <c r="Z6" s="24"/>
      <c r="AA6" s="24"/>
      <c r="AB6" s="24"/>
      <c r="AC6" s="24"/>
      <c r="AD6" s="24"/>
      <c r="AE6" s="24"/>
      <c r="AF6" s="24"/>
      <c r="AG6" s="24"/>
      <c r="AH6" s="24"/>
      <c r="AI6" s="24"/>
    </row>
    <row r="7" spans="2:35" ht="16.5" customHeight="1" x14ac:dyDescent="0.25">
      <c r="B7" s="861" t="s">
        <v>11</v>
      </c>
      <c r="C7" s="393" t="s">
        <v>7</v>
      </c>
      <c r="D7" s="388">
        <f>'6. AFI targets'!D8</f>
        <v>50774</v>
      </c>
      <c r="E7" s="387">
        <f>'5. AFV estimates'!D9</f>
        <v>204906</v>
      </c>
      <c r="F7" s="389">
        <f t="shared" ref="F7:F15" si="0">E7/D7</f>
        <v>4.0356481663843695</v>
      </c>
      <c r="G7" s="388">
        <f>'6. AFI targets'!E8</f>
        <v>65613</v>
      </c>
      <c r="H7" s="387">
        <f>'5. AFV estimates'!E9</f>
        <v>280304</v>
      </c>
      <c r="I7" s="389">
        <f t="shared" ref="I7:I15" si="1">H7/G7</f>
        <v>4.2720802280035972</v>
      </c>
      <c r="J7" s="388">
        <f>'6. AFI targets'!F8</f>
        <v>85453</v>
      </c>
      <c r="K7" s="387">
        <f>'5. AFV estimates'!F9</f>
        <v>382597</v>
      </c>
      <c r="L7" s="389">
        <f t="shared" ref="L7:L15" si="2">K7/J7</f>
        <v>4.4772799082536601</v>
      </c>
      <c r="M7" s="386">
        <f>'6. AFI targets'!G8</f>
        <v>0</v>
      </c>
      <c r="N7" s="387">
        <f>'5. AFV estimates'!G9</f>
        <v>0</v>
      </c>
      <c r="O7" s="389" t="e">
        <f t="shared" ref="O7:O12" si="3">N7/M7</f>
        <v>#DIV/0!</v>
      </c>
      <c r="P7" s="386">
        <f>'6. AFI targets'!H8</f>
        <v>0</v>
      </c>
      <c r="Q7" s="387">
        <f>'5. AFV estimates'!H9</f>
        <v>0</v>
      </c>
      <c r="R7" s="389" t="e">
        <f t="shared" ref="R7:R12" si="4">Q7/P7</f>
        <v>#DIV/0!</v>
      </c>
      <c r="S7"/>
      <c r="T7" s="29" t="s">
        <v>273</v>
      </c>
      <c r="U7" s="24"/>
      <c r="V7" s="24"/>
      <c r="W7" s="24"/>
      <c r="X7" s="24"/>
      <c r="Y7" s="24"/>
      <c r="Z7" s="24"/>
      <c r="AA7" s="24"/>
      <c r="AB7" s="24"/>
      <c r="AC7" s="24"/>
      <c r="AD7" s="24"/>
      <c r="AE7" s="24"/>
      <c r="AF7" s="24"/>
      <c r="AG7" s="24"/>
      <c r="AH7" s="24"/>
      <c r="AI7" s="24"/>
    </row>
    <row r="8" spans="2:35" x14ac:dyDescent="0.25">
      <c r="B8" s="862"/>
      <c r="C8" s="394" t="s">
        <v>108</v>
      </c>
      <c r="D8" s="392">
        <f>'6. AFI targets'!D25</f>
        <v>170</v>
      </c>
      <c r="E8" s="391">
        <f>'5. AFV estimates'!D29</f>
        <v>7727</v>
      </c>
      <c r="F8" s="228">
        <f t="shared" si="0"/>
        <v>45.452941176470588</v>
      </c>
      <c r="G8" s="392">
        <f>'6. AFI targets'!E25</f>
        <v>178</v>
      </c>
      <c r="H8" s="391">
        <f>'5. AFV estimates'!E29</f>
        <v>7687</v>
      </c>
      <c r="I8" s="228">
        <f t="shared" si="1"/>
        <v>43.185393258426963</v>
      </c>
      <c r="J8" s="392">
        <f>'6. AFI targets'!F25</f>
        <v>176</v>
      </c>
      <c r="K8" s="391">
        <f>'5. AFV estimates'!F29</f>
        <v>7572</v>
      </c>
      <c r="L8" s="228">
        <f t="shared" si="2"/>
        <v>43.022727272727273</v>
      </c>
      <c r="M8" s="390">
        <f>'6. AFI targets'!G25</f>
        <v>170</v>
      </c>
      <c r="N8" s="391">
        <f>'5. AFV estimates'!G29</f>
        <v>0</v>
      </c>
      <c r="O8" s="228">
        <f t="shared" si="3"/>
        <v>0</v>
      </c>
      <c r="P8" s="390">
        <f>'6. AFI targets'!H25</f>
        <v>0</v>
      </c>
      <c r="Q8" s="391">
        <f>'5. AFV estimates'!H29</f>
        <v>0</v>
      </c>
      <c r="R8" s="228" t="e">
        <f t="shared" si="4"/>
        <v>#DIV/0!</v>
      </c>
      <c r="S8"/>
      <c r="T8" s="227"/>
    </row>
    <row r="9" spans="2:35" s="29" customFormat="1" x14ac:dyDescent="0.25">
      <c r="B9" s="863"/>
      <c r="C9" s="394" t="s">
        <v>239</v>
      </c>
      <c r="D9" s="392">
        <f>'6. AFI targets'!D27</f>
        <v>27</v>
      </c>
      <c r="E9" s="391">
        <f>'5. AFV estimates'!D39</f>
        <v>457</v>
      </c>
      <c r="F9" s="544">
        <f t="shared" si="0"/>
        <v>16.925925925925927</v>
      </c>
      <c r="G9" s="392">
        <f>'6. AFI targets'!E27</f>
        <v>30</v>
      </c>
      <c r="H9" s="391">
        <f>'5. AFV estimates'!E39</f>
        <v>667</v>
      </c>
      <c r="I9" s="544">
        <f t="shared" si="1"/>
        <v>22.233333333333334</v>
      </c>
      <c r="J9" s="392">
        <f>'6. AFI targets'!F27</f>
        <v>38</v>
      </c>
      <c r="K9" s="391">
        <f>'5. AFV estimates'!F39</f>
        <v>987</v>
      </c>
      <c r="L9" s="544">
        <f t="shared" si="2"/>
        <v>25.973684210526315</v>
      </c>
      <c r="M9" s="392">
        <f>'6. AFI targets'!G27</f>
        <v>30</v>
      </c>
      <c r="N9" s="391">
        <f>'5. AFV estimates'!G39</f>
        <v>0</v>
      </c>
      <c r="O9" s="544">
        <f t="shared" si="3"/>
        <v>0</v>
      </c>
      <c r="P9" s="392">
        <f>'6. AFI targets'!H27</f>
        <v>0</v>
      </c>
      <c r="Q9" s="391">
        <f>'5. AFV estimates'!H39</f>
        <v>0</v>
      </c>
      <c r="R9" s="544" t="e">
        <f t="shared" si="4"/>
        <v>#DIV/0!</v>
      </c>
      <c r="T9" s="227"/>
    </row>
    <row r="10" spans="2:35" s="29" customFormat="1" x14ac:dyDescent="0.25">
      <c r="B10" s="863"/>
      <c r="C10" s="394" t="s">
        <v>94</v>
      </c>
      <c r="D10" s="392">
        <f>'6. AFI targets'!D33</f>
        <v>7</v>
      </c>
      <c r="E10" s="391">
        <f>'5. AFV estimates'!D50</f>
        <v>225</v>
      </c>
      <c r="F10" s="544">
        <f t="shared" si="0"/>
        <v>32.142857142857146</v>
      </c>
      <c r="G10" s="392">
        <f>'6. AFI targets'!E33</f>
        <v>6</v>
      </c>
      <c r="H10" s="391">
        <f>'5. AFV estimates'!E50</f>
        <v>393</v>
      </c>
      <c r="I10" s="544">
        <f t="shared" si="1"/>
        <v>65.5</v>
      </c>
      <c r="J10" s="392">
        <f>'6. AFI targets'!F33</f>
        <v>15</v>
      </c>
      <c r="K10" s="391">
        <f>'5. AFV estimates'!F50</f>
        <v>551</v>
      </c>
      <c r="L10" s="544">
        <f t="shared" si="2"/>
        <v>36.733333333333334</v>
      </c>
      <c r="M10" s="392">
        <f>'6. AFI targets'!G33</f>
        <v>50</v>
      </c>
      <c r="N10" s="391">
        <f>'5. AFV estimates'!G50</f>
        <v>0</v>
      </c>
      <c r="O10" s="544">
        <f t="shared" si="3"/>
        <v>0</v>
      </c>
      <c r="P10" s="392">
        <f>'6. AFI targets'!H33</f>
        <v>0</v>
      </c>
      <c r="Q10" s="391">
        <f>'5. AFV estimates'!H50</f>
        <v>313700</v>
      </c>
      <c r="R10" s="544" t="e">
        <f t="shared" si="4"/>
        <v>#DIV/0!</v>
      </c>
      <c r="T10" s="227"/>
    </row>
    <row r="11" spans="2:35" ht="15.75" thickBot="1" x14ac:dyDescent="0.3">
      <c r="B11" s="863"/>
      <c r="C11" s="547" t="s">
        <v>10</v>
      </c>
      <c r="D11" s="542">
        <f>'6. AFI targets'!D41</f>
        <v>1351</v>
      </c>
      <c r="E11" s="543">
        <f>'5. AFV estimates'!D61</f>
        <v>120086</v>
      </c>
      <c r="F11" s="544">
        <f t="shared" si="0"/>
        <v>88.886750555144332</v>
      </c>
      <c r="G11" s="542">
        <f>'6. AFI targets'!E41</f>
        <v>1179</v>
      </c>
      <c r="H11" s="543">
        <f>'5. AFV estimates'!E61</f>
        <v>114084</v>
      </c>
      <c r="I11" s="544">
        <f t="shared" si="1"/>
        <v>96.763358778625957</v>
      </c>
      <c r="J11" s="542">
        <f>'6. AFI targets'!F41</f>
        <v>1130</v>
      </c>
      <c r="K11" s="543">
        <f>'5. AFV estimates'!F61</f>
        <v>112707</v>
      </c>
      <c r="L11" s="544">
        <f t="shared" si="2"/>
        <v>99.740707964601768</v>
      </c>
      <c r="M11" s="542" t="str">
        <f>'6. AFI targets'!G41</f>
        <v>ND</v>
      </c>
      <c r="N11" s="543">
        <f>'5. AFV estimates'!G61</f>
        <v>0</v>
      </c>
      <c r="O11" s="544" t="e">
        <f t="shared" si="3"/>
        <v>#VALUE!</v>
      </c>
      <c r="P11" s="542" t="str">
        <f>'6. AFI targets'!H41</f>
        <v>ND</v>
      </c>
      <c r="Q11" s="543">
        <f>'5. AFV estimates'!H61</f>
        <v>0</v>
      </c>
      <c r="R11" s="544" t="e">
        <f t="shared" si="4"/>
        <v>#VALUE!</v>
      </c>
      <c r="S11"/>
      <c r="T11" s="227"/>
    </row>
    <row r="12" spans="2:35" s="29" customFormat="1" x14ac:dyDescent="0.25">
      <c r="B12" s="839" t="s">
        <v>433</v>
      </c>
      <c r="C12" s="361" t="s">
        <v>7</v>
      </c>
      <c r="D12" s="388">
        <f>'6. AFI targets'!D21</f>
        <v>0</v>
      </c>
      <c r="E12" s="387" t="str">
        <f>'5. AFV estimates'!D22</f>
        <v>ND</v>
      </c>
      <c r="F12" s="389" t="e">
        <f t="shared" si="0"/>
        <v>#VALUE!</v>
      </c>
      <c r="G12" s="388">
        <f>'6. AFI targets'!E21</f>
        <v>0</v>
      </c>
      <c r="H12" s="387" t="str">
        <f>'5. AFV estimates'!E22</f>
        <v>ND</v>
      </c>
      <c r="I12" s="389" t="e">
        <f t="shared" si="1"/>
        <v>#VALUE!</v>
      </c>
      <c r="J12" s="388">
        <f>'6. AFI targets'!F21</f>
        <v>0</v>
      </c>
      <c r="K12" s="387" t="str">
        <f>'5. AFV estimates'!F22</f>
        <v>ND</v>
      </c>
      <c r="L12" s="389" t="e">
        <f t="shared" si="2"/>
        <v>#VALUE!</v>
      </c>
      <c r="M12" s="388">
        <f>'6. AFI targets'!G21</f>
        <v>0</v>
      </c>
      <c r="N12" s="387">
        <f>'5. AFV estimates'!G22</f>
        <v>0</v>
      </c>
      <c r="O12" s="389" t="e">
        <f t="shared" si="3"/>
        <v>#DIV/0!</v>
      </c>
      <c r="P12" s="386">
        <f>'6. AFI targets'!P21</f>
        <v>0</v>
      </c>
      <c r="Q12" s="387">
        <f>'5. AFV estimates'!P22</f>
        <v>0</v>
      </c>
      <c r="R12" s="389" t="e">
        <f t="shared" si="4"/>
        <v>#DIV/0!</v>
      </c>
      <c r="T12" s="227"/>
    </row>
    <row r="13" spans="2:35" s="29" customFormat="1" ht="15.75" thickBot="1" x14ac:dyDescent="0.3">
      <c r="B13" s="840"/>
      <c r="C13" s="362" t="s">
        <v>239</v>
      </c>
      <c r="D13" s="392">
        <f>'6. AFI targets'!D31</f>
        <v>0</v>
      </c>
      <c r="E13" s="543">
        <f>'5. AFV estimates'!D45</f>
        <v>11</v>
      </c>
      <c r="F13" s="228" t="e">
        <f t="shared" si="0"/>
        <v>#DIV/0!</v>
      </c>
      <c r="G13" s="392">
        <f>'6. AFI targets'!E31</f>
        <v>0</v>
      </c>
      <c r="H13" s="543">
        <f>'5. AFV estimates'!E45</f>
        <v>12</v>
      </c>
      <c r="I13" s="228" t="e">
        <f t="shared" si="1"/>
        <v>#DIV/0!</v>
      </c>
      <c r="J13" s="392">
        <f>'6. AFI targets'!F31</f>
        <v>0</v>
      </c>
      <c r="K13" s="543">
        <f>'5. AFV estimates'!F45</f>
        <v>12</v>
      </c>
      <c r="L13" s="228" t="e">
        <f t="shared" si="2"/>
        <v>#DIV/0!</v>
      </c>
      <c r="M13" s="545">
        <f>'6. AFI targets'!G31</f>
        <v>0</v>
      </c>
      <c r="N13" s="546">
        <f>'5. AFV estimates'!G45</f>
        <v>86</v>
      </c>
      <c r="O13" s="229" t="e">
        <f t="shared" ref="O13:O15" si="5">N13/M13</f>
        <v>#DIV/0!</v>
      </c>
      <c r="P13" s="548">
        <f>'6. AFI targets'!P31</f>
        <v>0</v>
      </c>
      <c r="Q13" s="546">
        <f>'5. AFV estimates'!P45</f>
        <v>0</v>
      </c>
      <c r="R13" s="229" t="e">
        <f t="shared" ref="R13:R15" si="6">Q13/P13</f>
        <v>#DIV/0!</v>
      </c>
      <c r="T13" s="227"/>
    </row>
    <row r="14" spans="2:35" x14ac:dyDescent="0.25">
      <c r="B14" s="839" t="s">
        <v>434</v>
      </c>
      <c r="C14" s="361" t="s">
        <v>7</v>
      </c>
      <c r="D14" s="388">
        <f>'6. AFI targets'!D20</f>
        <v>0</v>
      </c>
      <c r="E14" s="387" t="str">
        <f>'5. AFV estimates'!D23</f>
        <v>ND</v>
      </c>
      <c r="F14" s="230" t="e">
        <f t="shared" si="0"/>
        <v>#VALUE!</v>
      </c>
      <c r="G14" s="388">
        <f>'6. AFI targets'!E20</f>
        <v>0</v>
      </c>
      <c r="H14" s="387" t="str">
        <f>'5. AFV estimates'!E23</f>
        <v>ND</v>
      </c>
      <c r="I14" s="230" t="e">
        <f t="shared" si="1"/>
        <v>#VALUE!</v>
      </c>
      <c r="J14" s="388">
        <f>'6. AFI targets'!F20</f>
        <v>0</v>
      </c>
      <c r="K14" s="387" t="str">
        <f>'5. AFV estimates'!F23</f>
        <v>ND</v>
      </c>
      <c r="L14" s="230" t="e">
        <f t="shared" si="2"/>
        <v>#VALUE!</v>
      </c>
      <c r="M14" s="388">
        <f>'6. AFI targets'!G20</f>
        <v>10</v>
      </c>
      <c r="N14" s="387">
        <f>'5. AFV estimates'!G23</f>
        <v>0</v>
      </c>
      <c r="O14" s="389">
        <f t="shared" si="5"/>
        <v>0</v>
      </c>
      <c r="P14" s="386">
        <f>'6. AFI targets'!P20</f>
        <v>0</v>
      </c>
      <c r="Q14" s="387">
        <f>'5. AFV estimates'!P23</f>
        <v>0</v>
      </c>
      <c r="R14" s="389" t="e">
        <f t="shared" si="6"/>
        <v>#DIV/0!</v>
      </c>
      <c r="S14"/>
      <c r="T14" s="23"/>
    </row>
    <row r="15" spans="2:35" ht="15" customHeight="1" thickBot="1" x14ac:dyDescent="0.3">
      <c r="B15" s="841"/>
      <c r="C15" s="363" t="s">
        <v>239</v>
      </c>
      <c r="D15" s="545">
        <f>'6. AFI targets'!D30</f>
        <v>0</v>
      </c>
      <c r="E15" s="546">
        <f>'5. AFV estimates'!D46</f>
        <v>0</v>
      </c>
      <c r="F15" s="238" t="e">
        <f t="shared" si="0"/>
        <v>#DIV/0!</v>
      </c>
      <c r="G15" s="545">
        <f>'6. AFI targets'!E30</f>
        <v>0</v>
      </c>
      <c r="H15" s="546">
        <f>'5. AFV estimates'!E46</f>
        <v>0</v>
      </c>
      <c r="I15" s="238" t="e">
        <f t="shared" si="1"/>
        <v>#DIV/0!</v>
      </c>
      <c r="J15" s="545">
        <f>'6. AFI targets'!F30</f>
        <v>0</v>
      </c>
      <c r="K15" s="546">
        <f>'5. AFV estimates'!F46</f>
        <v>0</v>
      </c>
      <c r="L15" s="238" t="e">
        <f t="shared" si="2"/>
        <v>#DIV/0!</v>
      </c>
      <c r="M15" s="545">
        <f>'6. AFI targets'!G30</f>
        <v>0</v>
      </c>
      <c r="N15" s="546">
        <f>'5. AFV estimates'!G46</f>
        <v>30</v>
      </c>
      <c r="O15" s="229" t="e">
        <f t="shared" si="5"/>
        <v>#DIV/0!</v>
      </c>
      <c r="P15" s="548">
        <f>'6. AFI targets'!H30</f>
        <v>0</v>
      </c>
      <c r="Q15" s="546">
        <f>'5. AFV estimates'!P46</f>
        <v>0</v>
      </c>
      <c r="R15" s="229" t="e">
        <f t="shared" si="6"/>
        <v>#DIV/0!</v>
      </c>
      <c r="S15"/>
      <c r="T15" s="23"/>
    </row>
    <row r="16" spans="2:35" x14ac:dyDescent="0.25">
      <c r="B16" s="865" t="s">
        <v>13</v>
      </c>
      <c r="C16" s="385" t="s">
        <v>107</v>
      </c>
      <c r="D16" s="239"/>
      <c r="E16" s="239"/>
      <c r="F16" s="240"/>
      <c r="G16" s="241"/>
      <c r="H16" s="239"/>
      <c r="I16" s="242"/>
      <c r="J16" s="241"/>
      <c r="K16" s="239"/>
      <c r="L16" s="242"/>
      <c r="M16" s="239"/>
      <c r="N16" s="239"/>
      <c r="O16" s="240"/>
      <c r="P16" s="241"/>
      <c r="Q16" s="239"/>
      <c r="R16" s="242"/>
      <c r="S16"/>
      <c r="T16" s="23"/>
    </row>
    <row r="17" spans="2:24" ht="14.1" customHeight="1" x14ac:dyDescent="0.25">
      <c r="B17" s="862"/>
      <c r="C17" s="362" t="s">
        <v>107</v>
      </c>
      <c r="D17" s="231"/>
      <c r="E17" s="231"/>
      <c r="F17" s="232"/>
      <c r="G17" s="233"/>
      <c r="H17" s="231"/>
      <c r="I17" s="234"/>
      <c r="J17" s="233"/>
      <c r="K17" s="231"/>
      <c r="L17" s="234"/>
      <c r="M17" s="231"/>
      <c r="N17" s="231"/>
      <c r="O17" s="232"/>
      <c r="P17" s="233"/>
      <c r="Q17" s="231"/>
      <c r="R17" s="234"/>
      <c r="S17"/>
      <c r="T17" s="23"/>
    </row>
    <row r="18" spans="2:24" ht="15.75" thickBot="1" x14ac:dyDescent="0.3">
      <c r="B18" s="864"/>
      <c r="C18" s="363" t="s">
        <v>107</v>
      </c>
      <c r="D18" s="235"/>
      <c r="E18" s="235"/>
      <c r="F18" s="236"/>
      <c r="G18" s="237"/>
      <c r="H18" s="235"/>
      <c r="I18" s="238"/>
      <c r="J18" s="237"/>
      <c r="K18" s="235"/>
      <c r="L18" s="238"/>
      <c r="M18" s="235"/>
      <c r="N18" s="235"/>
      <c r="O18" s="236"/>
      <c r="P18" s="237"/>
      <c r="Q18" s="235"/>
      <c r="R18" s="238"/>
      <c r="S18"/>
      <c r="T18" s="23"/>
    </row>
    <row r="19" spans="2:24" s="29" customFormat="1" x14ac:dyDescent="0.25">
      <c r="B19" s="861" t="s">
        <v>14</v>
      </c>
      <c r="C19" s="361" t="s">
        <v>107</v>
      </c>
      <c r="D19" s="239"/>
      <c r="E19" s="239"/>
      <c r="F19" s="240"/>
      <c r="G19" s="241"/>
      <c r="H19" s="239"/>
      <c r="I19" s="242"/>
      <c r="J19" s="241"/>
      <c r="K19" s="239"/>
      <c r="L19" s="242"/>
      <c r="M19" s="239"/>
      <c r="N19" s="239"/>
      <c r="O19" s="240"/>
      <c r="P19" s="241"/>
      <c r="Q19" s="239"/>
      <c r="R19" s="242"/>
      <c r="T19" s="23"/>
    </row>
    <row r="20" spans="2:24" s="29" customFormat="1" x14ac:dyDescent="0.25">
      <c r="B20" s="862"/>
      <c r="C20" s="362" t="s">
        <v>107</v>
      </c>
      <c r="D20" s="231"/>
      <c r="E20" s="231"/>
      <c r="F20" s="232"/>
      <c r="G20" s="233"/>
      <c r="H20" s="231"/>
      <c r="I20" s="234"/>
      <c r="J20" s="233"/>
      <c r="K20" s="231"/>
      <c r="L20" s="234"/>
      <c r="M20" s="231"/>
      <c r="N20" s="231"/>
      <c r="O20" s="232"/>
      <c r="P20" s="233"/>
      <c r="Q20" s="231"/>
      <c r="R20" s="234"/>
      <c r="T20" s="23"/>
    </row>
    <row r="21" spans="2:24" ht="15.75" thickBot="1" x14ac:dyDescent="0.3">
      <c r="B21" s="864"/>
      <c r="C21" s="363" t="s">
        <v>107</v>
      </c>
      <c r="D21" s="235"/>
      <c r="E21" s="235"/>
      <c r="F21" s="236"/>
      <c r="G21" s="237"/>
      <c r="H21" s="235"/>
      <c r="I21" s="238"/>
      <c r="J21" s="237"/>
      <c r="K21" s="235"/>
      <c r="L21" s="238"/>
      <c r="M21" s="235"/>
      <c r="N21" s="235"/>
      <c r="O21" s="236"/>
      <c r="P21" s="237"/>
      <c r="Q21" s="235"/>
      <c r="R21" s="238"/>
      <c r="S21"/>
      <c r="T21" s="23"/>
    </row>
    <row r="22" spans="2:24" x14ac:dyDescent="0.25">
      <c r="B22" s="13"/>
    </row>
    <row r="23" spans="2:24" s="29" customFormat="1" x14ac:dyDescent="0.25">
      <c r="B23" s="21" t="s">
        <v>109</v>
      </c>
    </row>
    <row r="24" spans="2:24" s="29" customFormat="1" x14ac:dyDescent="0.25">
      <c r="B24" s="693" t="s">
        <v>146</v>
      </c>
      <c r="C24" s="693"/>
      <c r="D24" s="693"/>
      <c r="E24" s="693"/>
      <c r="F24" s="693"/>
      <c r="G24" s="693"/>
      <c r="H24" s="693"/>
      <c r="I24" s="693"/>
      <c r="J24" s="399"/>
      <c r="K24" s="399"/>
      <c r="L24" s="399"/>
      <c r="M24" s="366"/>
      <c r="N24" s="366"/>
      <c r="O24" s="366"/>
      <c r="P24" s="366"/>
      <c r="Q24" s="366"/>
      <c r="R24" s="366"/>
      <c r="S24" s="24"/>
      <c r="T24" s="24"/>
      <c r="U24" s="24"/>
      <c r="V24" s="24"/>
      <c r="W24" s="24"/>
      <c r="X24" s="24"/>
    </row>
    <row r="25" spans="2:24" s="29" customFormat="1" x14ac:dyDescent="0.25">
      <c r="B25" s="693" t="s">
        <v>147</v>
      </c>
      <c r="C25" s="693"/>
      <c r="D25" s="693"/>
      <c r="E25" s="693"/>
      <c r="F25" s="693"/>
      <c r="G25" s="693"/>
      <c r="H25" s="693"/>
      <c r="I25" s="693"/>
      <c r="J25" s="399"/>
      <c r="K25" s="399"/>
      <c r="L25" s="399"/>
      <c r="M25" s="366"/>
      <c r="N25" s="366"/>
      <c r="O25" s="366"/>
      <c r="P25" s="366"/>
      <c r="Q25" s="24"/>
      <c r="R25" s="24"/>
      <c r="S25" s="24"/>
      <c r="T25" s="24"/>
      <c r="U25" s="24"/>
      <c r="V25" s="24"/>
      <c r="W25" s="24"/>
      <c r="X25" s="24"/>
    </row>
    <row r="26" spans="2:24" s="29" customFormat="1" x14ac:dyDescent="0.25">
      <c r="Q26" s="24"/>
      <c r="R26" s="24"/>
      <c r="S26" s="24"/>
      <c r="T26" s="24"/>
      <c r="U26" s="3"/>
    </row>
    <row r="27" spans="2:24" ht="15.75" thickBot="1" x14ac:dyDescent="0.3">
      <c r="G27" s="24"/>
      <c r="H27" s="24"/>
      <c r="I27" s="24"/>
      <c r="J27" s="24"/>
      <c r="K27" s="24"/>
      <c r="L27" s="24"/>
      <c r="M27" s="24"/>
      <c r="N27" s="24"/>
      <c r="O27" s="24"/>
      <c r="P27" s="24"/>
      <c r="Q27" s="24"/>
      <c r="R27" s="24"/>
      <c r="S27" s="24"/>
      <c r="T27" s="24"/>
    </row>
    <row r="28" spans="2:24" ht="16.5" customHeight="1" thickBot="1" x14ac:dyDescent="0.3">
      <c r="B28" s="842" t="s">
        <v>242</v>
      </c>
      <c r="C28" s="843"/>
      <c r="D28" s="843"/>
      <c r="E28" s="843"/>
      <c r="F28" s="844"/>
      <c r="G28" s="24"/>
      <c r="H28" s="24"/>
      <c r="I28" s="24"/>
      <c r="J28" s="24"/>
      <c r="K28" s="24"/>
      <c r="L28" s="24"/>
      <c r="M28" s="24"/>
      <c r="N28" s="24"/>
      <c r="O28" s="24"/>
      <c r="P28" s="24"/>
      <c r="Q28" s="24"/>
      <c r="R28" s="24"/>
      <c r="S28" s="24"/>
      <c r="T28" s="24"/>
    </row>
    <row r="29" spans="2:24" ht="15.75" thickBot="1" x14ac:dyDescent="0.3">
      <c r="B29" s="866"/>
      <c r="C29" s="866"/>
      <c r="D29" s="866"/>
      <c r="E29" s="866"/>
      <c r="F29" s="866"/>
      <c r="G29" s="24"/>
      <c r="H29" s="24"/>
      <c r="I29" s="24"/>
      <c r="J29" s="24"/>
      <c r="K29" s="24"/>
      <c r="L29" s="24"/>
      <c r="M29" s="24"/>
      <c r="N29" s="24"/>
      <c r="O29" s="24"/>
      <c r="P29" s="24"/>
      <c r="Q29" s="24"/>
      <c r="R29" s="24"/>
      <c r="S29" s="24"/>
      <c r="T29" s="24"/>
    </row>
    <row r="30" spans="2:24" ht="45" customHeight="1" thickBot="1" x14ac:dyDescent="0.3">
      <c r="B30" s="854"/>
      <c r="C30" s="830"/>
      <c r="D30" s="854"/>
      <c r="E30" s="829"/>
      <c r="F30" s="829"/>
      <c r="G30" s="829" t="s">
        <v>243</v>
      </c>
      <c r="H30" s="867"/>
      <c r="I30" s="491"/>
      <c r="J30" s="491"/>
      <c r="K30" s="226"/>
      <c r="L30" s="226"/>
      <c r="M30" s="226"/>
      <c r="N30" s="226"/>
      <c r="O30" s="226"/>
      <c r="P30" s="119"/>
      <c r="Q30" s="24"/>
      <c r="R30" s="24"/>
      <c r="S30" s="24"/>
      <c r="T30" s="24"/>
    </row>
    <row r="31" spans="2:24" ht="46.35" customHeight="1" thickBot="1" x14ac:dyDescent="0.3">
      <c r="B31" s="858" t="s">
        <v>129</v>
      </c>
      <c r="C31" s="858" t="s">
        <v>150</v>
      </c>
      <c r="D31" s="854" t="s">
        <v>412</v>
      </c>
      <c r="E31" s="829"/>
      <c r="F31" s="829"/>
      <c r="G31" s="811" t="s">
        <v>378</v>
      </c>
      <c r="H31" s="860"/>
      <c r="I31" s="492"/>
      <c r="J31" s="492"/>
      <c r="K31" s="226"/>
      <c r="L31" s="226"/>
      <c r="M31" s="226"/>
      <c r="N31" s="324"/>
      <c r="O31" s="324"/>
      <c r="P31" s="133"/>
      <c r="Q31" s="24"/>
      <c r="R31" s="24"/>
      <c r="S31" s="24"/>
      <c r="T31" s="24"/>
    </row>
    <row r="32" spans="2:24" ht="16.350000000000001" customHeight="1" thickBot="1" x14ac:dyDescent="0.3">
      <c r="B32" s="859"/>
      <c r="C32" s="859"/>
      <c r="D32" s="183">
        <v>2019</v>
      </c>
      <c r="E32" s="183" t="s">
        <v>687</v>
      </c>
      <c r="F32" s="183" t="s">
        <v>688</v>
      </c>
      <c r="G32" s="425">
        <v>2025</v>
      </c>
      <c r="H32" s="138">
        <v>2030</v>
      </c>
      <c r="I32" s="29" t="s">
        <v>400</v>
      </c>
      <c r="J32" s="492"/>
      <c r="K32" s="181"/>
      <c r="L32" s="181"/>
      <c r="M32" s="181"/>
      <c r="N32" s="181"/>
      <c r="O32" s="181"/>
      <c r="P32" s="181"/>
    </row>
    <row r="33" spans="2:18" x14ac:dyDescent="0.25">
      <c r="B33" s="839" t="s">
        <v>11</v>
      </c>
      <c r="C33" s="170" t="s">
        <v>20</v>
      </c>
      <c r="D33" s="426"/>
      <c r="E33" s="598">
        <v>0.32700000000000001</v>
      </c>
      <c r="F33" s="690">
        <v>0.33400000000000002</v>
      </c>
      <c r="G33" s="594">
        <v>0.3515625</v>
      </c>
      <c r="H33" s="596">
        <v>0.35270541082164331</v>
      </c>
      <c r="I33" s="493"/>
      <c r="J33" s="482"/>
      <c r="K33" s="7"/>
      <c r="L33" s="7"/>
      <c r="M33" s="7"/>
      <c r="N33" s="483"/>
      <c r="O33" s="483"/>
      <c r="P33" s="481"/>
      <c r="R33"/>
    </row>
    <row r="34" spans="2:18" x14ac:dyDescent="0.25">
      <c r="B34" s="840"/>
      <c r="C34" s="171" t="s">
        <v>21</v>
      </c>
      <c r="D34" s="2"/>
      <c r="E34" s="599">
        <v>0.57599999999999996</v>
      </c>
      <c r="F34" s="607">
        <v>0.55900000000000005</v>
      </c>
      <c r="G34" s="595">
        <v>0.537109375</v>
      </c>
      <c r="H34" s="597">
        <v>0.5290581162324649</v>
      </c>
      <c r="I34" s="493"/>
      <c r="J34" s="482"/>
      <c r="K34" s="7"/>
      <c r="L34" s="7"/>
      <c r="M34" s="7"/>
      <c r="N34" s="483"/>
      <c r="O34" s="483"/>
      <c r="P34" s="481"/>
      <c r="R34"/>
    </row>
    <row r="35" spans="2:18" x14ac:dyDescent="0.25">
      <c r="B35" s="840"/>
      <c r="C35" s="171" t="s">
        <v>7</v>
      </c>
      <c r="D35" s="2"/>
      <c r="E35" s="599">
        <v>1.7999999999999999E-2</v>
      </c>
      <c r="F35" s="607">
        <v>1.7999999999999999E-2</v>
      </c>
      <c r="G35" s="595">
        <v>1.7578125E-2</v>
      </c>
      <c r="H35" s="597">
        <v>2.6052104208416832E-2</v>
      </c>
      <c r="I35" s="493"/>
      <c r="J35" s="482"/>
      <c r="K35" s="7"/>
      <c r="L35" s="7"/>
      <c r="M35" s="7"/>
      <c r="N35" s="483"/>
      <c r="O35" s="483"/>
      <c r="P35" s="481"/>
      <c r="R35"/>
    </row>
    <row r="36" spans="2:18" x14ac:dyDescent="0.25">
      <c r="B36" s="840"/>
      <c r="C36" s="171" t="s">
        <v>8</v>
      </c>
      <c r="D36" s="2"/>
      <c r="E36" s="599">
        <v>4.0000000000000001E-3</v>
      </c>
      <c r="F36" s="607">
        <v>6.7000000000000002E-3</v>
      </c>
      <c r="G36" s="595">
        <v>5.859375E-3</v>
      </c>
      <c r="H36" s="597">
        <v>6.0120240480961923E-3</v>
      </c>
      <c r="I36" s="29" t="s">
        <v>701</v>
      </c>
      <c r="J36" s="482"/>
      <c r="K36" s="7"/>
      <c r="L36" s="7"/>
      <c r="M36" s="7"/>
      <c r="N36" s="483"/>
      <c r="O36" s="483"/>
      <c r="P36" s="481"/>
      <c r="R36"/>
    </row>
    <row r="37" spans="2:18" x14ac:dyDescent="0.25">
      <c r="B37" s="840"/>
      <c r="C37" s="171" t="s">
        <v>9</v>
      </c>
      <c r="D37" s="2"/>
      <c r="E37" s="2"/>
      <c r="F37" s="691"/>
      <c r="G37" s="420"/>
      <c r="H37" s="488"/>
      <c r="I37" s="493"/>
      <c r="J37" s="482"/>
      <c r="K37" s="7"/>
      <c r="L37" s="7"/>
      <c r="M37" s="7"/>
      <c r="N37" s="483"/>
      <c r="O37" s="483"/>
      <c r="P37" s="481"/>
      <c r="R37"/>
    </row>
    <row r="38" spans="2:18" x14ac:dyDescent="0.25">
      <c r="B38" s="840"/>
      <c r="C38" s="171" t="s">
        <v>22</v>
      </c>
      <c r="D38" s="2"/>
      <c r="E38" s="599">
        <v>5.8027079303675048E-5</v>
      </c>
      <c r="F38" s="607">
        <v>0</v>
      </c>
      <c r="G38" s="595">
        <v>1.3671875000000001E-4</v>
      </c>
      <c r="H38" s="597">
        <v>3.8076152304609219E-4</v>
      </c>
      <c r="I38" s="493"/>
      <c r="J38" s="482"/>
      <c r="K38" s="7"/>
      <c r="L38" s="7"/>
      <c r="M38" s="7"/>
      <c r="N38" s="483"/>
      <c r="O38" s="483"/>
      <c r="P38" s="481"/>
      <c r="R38"/>
    </row>
    <row r="39" spans="2:18" x14ac:dyDescent="0.25">
      <c r="B39" s="840"/>
      <c r="C39" s="171" t="s">
        <v>10</v>
      </c>
      <c r="D39" s="2"/>
      <c r="E39" s="599">
        <v>1.0999999999999999E-2</v>
      </c>
      <c r="F39" s="607">
        <v>1.0999999999999999E-2</v>
      </c>
      <c r="G39" s="595">
        <v>7.8125E-3</v>
      </c>
      <c r="H39" s="597">
        <v>6.0120240480961923E-3</v>
      </c>
      <c r="I39" s="493"/>
      <c r="J39" s="482"/>
      <c r="K39" s="7"/>
      <c r="L39" s="7"/>
      <c r="M39" s="7"/>
      <c r="N39" s="483"/>
      <c r="O39" s="483"/>
      <c r="P39" s="481"/>
      <c r="R39"/>
    </row>
    <row r="40" spans="2:18" x14ac:dyDescent="0.25">
      <c r="B40" s="840"/>
      <c r="C40" s="172" t="s">
        <v>90</v>
      </c>
      <c r="D40" s="2"/>
      <c r="E40" s="599">
        <v>5.3999999999999999E-2</v>
      </c>
      <c r="F40" s="607">
        <v>6.2E-2</v>
      </c>
      <c r="G40" s="595">
        <v>7.2265625E-2</v>
      </c>
      <c r="H40" s="597">
        <v>7.0140280561122245E-2</v>
      </c>
      <c r="I40" s="493"/>
      <c r="J40" s="484"/>
      <c r="K40" s="7"/>
      <c r="L40" s="7"/>
      <c r="M40" s="7"/>
      <c r="N40" s="483"/>
      <c r="O40" s="483"/>
      <c r="P40" s="481"/>
      <c r="R40"/>
    </row>
    <row r="41" spans="2:18" ht="26.25" x14ac:dyDescent="0.25">
      <c r="B41" s="840"/>
      <c r="C41" s="223" t="s">
        <v>97</v>
      </c>
      <c r="D41" s="2"/>
      <c r="E41" s="599"/>
      <c r="F41" s="691"/>
      <c r="G41" s="420"/>
      <c r="H41" s="488"/>
      <c r="I41" s="493"/>
      <c r="J41" s="485"/>
      <c r="K41" s="7"/>
      <c r="L41" s="7"/>
      <c r="M41" s="7"/>
      <c r="N41" s="483"/>
      <c r="O41" s="483"/>
      <c r="P41" s="481"/>
      <c r="R41"/>
    </row>
    <row r="42" spans="2:18" ht="17.100000000000001" customHeight="1" thickBot="1" x14ac:dyDescent="0.3">
      <c r="B42" s="840"/>
      <c r="C42" s="173" t="s">
        <v>163</v>
      </c>
      <c r="D42" s="424"/>
      <c r="E42" s="600">
        <v>8.9999999999999993E-3</v>
      </c>
      <c r="F42" s="692">
        <v>8.9999999999999993E-3</v>
      </c>
      <c r="G42" s="421">
        <v>0.01</v>
      </c>
      <c r="H42" s="489">
        <v>0.01</v>
      </c>
      <c r="I42" s="493"/>
      <c r="J42" s="482"/>
      <c r="K42" s="7"/>
      <c r="L42" s="7"/>
      <c r="M42" s="7"/>
      <c r="N42" s="483"/>
      <c r="O42" s="483"/>
      <c r="P42" s="481"/>
      <c r="R42"/>
    </row>
    <row r="43" spans="2:18" s="29" customFormat="1" ht="17.100000000000001" customHeight="1" thickBot="1" x14ac:dyDescent="0.3">
      <c r="B43" s="841"/>
      <c r="C43" s="397" t="s">
        <v>377</v>
      </c>
      <c r="D43" s="430">
        <f t="shared" ref="D43:F43" si="7">SUM(D33:D42)</f>
        <v>0</v>
      </c>
      <c r="E43" s="430">
        <f t="shared" si="7"/>
        <v>0.9990580270793038</v>
      </c>
      <c r="F43" s="430">
        <f t="shared" si="7"/>
        <v>0.99970000000000014</v>
      </c>
      <c r="G43" s="429">
        <f>SUM(G33:G42)</f>
        <v>1.0023242187499999</v>
      </c>
      <c r="H43" s="490">
        <f>SUM(H33:H42)</f>
        <v>1.0003607214428858</v>
      </c>
      <c r="I43" s="481" t="s">
        <v>379</v>
      </c>
      <c r="J43" s="397"/>
      <c r="K43" s="486"/>
      <c r="L43" s="486"/>
      <c r="M43" s="486"/>
      <c r="N43" s="486"/>
      <c r="O43" s="486"/>
    </row>
    <row r="44" spans="2:18" ht="20.100000000000001" customHeight="1" x14ac:dyDescent="0.25">
      <c r="B44" s="839" t="s">
        <v>23</v>
      </c>
      <c r="C44" s="170" t="s">
        <v>347</v>
      </c>
      <c r="D44" s="422"/>
      <c r="E44" s="609">
        <v>0.14899999999999999</v>
      </c>
      <c r="F44" s="422"/>
      <c r="G44" s="601">
        <v>0.14699999999999999</v>
      </c>
      <c r="H44" s="602">
        <v>0.14399999999999999</v>
      </c>
      <c r="I44" s="493"/>
      <c r="J44" s="482"/>
      <c r="K44" s="7"/>
      <c r="L44" s="7"/>
      <c r="M44" s="7"/>
      <c r="N44" s="483"/>
      <c r="O44" s="483"/>
      <c r="P44" s="481"/>
      <c r="R44"/>
    </row>
    <row r="45" spans="2:18" ht="20.85" customHeight="1" x14ac:dyDescent="0.25">
      <c r="B45" s="840"/>
      <c r="C45" s="224" t="s">
        <v>348</v>
      </c>
      <c r="D45" s="2"/>
      <c r="E45" s="607">
        <v>1.0999999999999999E-2</v>
      </c>
      <c r="F45" s="2"/>
      <c r="G45" s="603">
        <v>1.0999999999999999E-2</v>
      </c>
      <c r="H45" s="604">
        <v>1.0999999999999999E-2</v>
      </c>
      <c r="I45" s="493"/>
      <c r="J45" s="487"/>
      <c r="K45" s="7"/>
      <c r="L45" s="7"/>
      <c r="M45" s="7"/>
      <c r="N45" s="483"/>
      <c r="O45" s="483"/>
      <c r="P45" s="481"/>
      <c r="R45"/>
    </row>
    <row r="46" spans="2:18" ht="15.75" thickBot="1" x14ac:dyDescent="0.3">
      <c r="B46" s="841"/>
      <c r="C46" s="173" t="s">
        <v>9</v>
      </c>
      <c r="D46" s="424"/>
      <c r="E46" s="608">
        <v>2E-3</v>
      </c>
      <c r="F46" s="424"/>
      <c r="G46" s="605">
        <v>3.0000000000000001E-3</v>
      </c>
      <c r="H46" s="606">
        <v>6.0000000000000001E-3</v>
      </c>
      <c r="I46" s="493"/>
      <c r="J46" s="29" t="s">
        <v>684</v>
      </c>
      <c r="K46" s="7"/>
      <c r="L46" s="7"/>
      <c r="M46" s="7"/>
      <c r="N46" s="483"/>
      <c r="O46" s="483"/>
      <c r="P46" s="481"/>
      <c r="R46"/>
    </row>
    <row r="47" spans="2:18" ht="22.35" customHeight="1" x14ac:dyDescent="0.25">
      <c r="B47" s="839" t="s">
        <v>24</v>
      </c>
      <c r="C47" s="174" t="s">
        <v>347</v>
      </c>
      <c r="D47" s="422"/>
      <c r="E47" s="609"/>
      <c r="F47" s="609"/>
      <c r="G47" s="601"/>
      <c r="H47" s="602"/>
      <c r="I47" s="493"/>
      <c r="J47" s="482"/>
      <c r="K47" s="7"/>
      <c r="L47" s="7"/>
      <c r="M47" s="7"/>
      <c r="N47" s="483"/>
      <c r="O47" s="483"/>
      <c r="P47" s="481"/>
      <c r="R47"/>
    </row>
    <row r="48" spans="2:18" ht="20.100000000000001" customHeight="1" x14ac:dyDescent="0.25">
      <c r="B48" s="840"/>
      <c r="C48" s="224" t="s">
        <v>349</v>
      </c>
      <c r="D48" s="2"/>
      <c r="E48" s="607"/>
      <c r="F48" s="607"/>
      <c r="G48" s="603"/>
      <c r="H48" s="604"/>
      <c r="I48" s="493"/>
      <c r="J48" s="487"/>
      <c r="K48" s="7"/>
      <c r="L48" s="7"/>
      <c r="M48" s="7"/>
      <c r="N48" s="483"/>
      <c r="O48" s="483"/>
      <c r="P48" s="481"/>
      <c r="R48"/>
    </row>
    <row r="49" spans="2:20" ht="15.75" thickBot="1" x14ac:dyDescent="0.3">
      <c r="B49" s="841"/>
      <c r="C49" s="173" t="s">
        <v>9</v>
      </c>
      <c r="D49" s="423"/>
      <c r="E49" s="608">
        <v>8.9999999999999993E-3</v>
      </c>
      <c r="F49" s="608"/>
      <c r="G49" s="605">
        <v>3.5000000000000003E-2</v>
      </c>
      <c r="H49" s="606">
        <v>8.8999999999999996E-2</v>
      </c>
      <c r="I49" s="493"/>
      <c r="J49" s="29" t="s">
        <v>685</v>
      </c>
      <c r="K49" s="7"/>
      <c r="L49" s="7"/>
      <c r="M49" s="7"/>
      <c r="N49" s="483"/>
      <c r="O49" s="483"/>
      <c r="P49" s="481"/>
      <c r="Q49" s="120"/>
      <c r="R49" s="120"/>
      <c r="S49" s="120"/>
      <c r="T49" s="120"/>
    </row>
  </sheetData>
  <mergeCells count="29">
    <mergeCell ref="G31:H31"/>
    <mergeCell ref="B7:B11"/>
    <mergeCell ref="B19:B21"/>
    <mergeCell ref="B14:B15"/>
    <mergeCell ref="B16:B18"/>
    <mergeCell ref="B24:I24"/>
    <mergeCell ref="B25:I25"/>
    <mergeCell ref="B28:F28"/>
    <mergeCell ref="B29:F29"/>
    <mergeCell ref="B30:C30"/>
    <mergeCell ref="D30:F30"/>
    <mergeCell ref="G30:H30"/>
    <mergeCell ref="B12:B13"/>
    <mergeCell ref="B33:B43"/>
    <mergeCell ref="B44:B46"/>
    <mergeCell ref="B47:B49"/>
    <mergeCell ref="B2:R2"/>
    <mergeCell ref="M5:O5"/>
    <mergeCell ref="P5:R5"/>
    <mergeCell ref="B3:H3"/>
    <mergeCell ref="G5:I5"/>
    <mergeCell ref="B4:C5"/>
    <mergeCell ref="D5:F5"/>
    <mergeCell ref="M4:R4"/>
    <mergeCell ref="D4:L4"/>
    <mergeCell ref="J5:L5"/>
    <mergeCell ref="B31:B32"/>
    <mergeCell ref="C31:C32"/>
    <mergeCell ref="D31:F3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C11:C21</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zoomScale="90" zoomScaleNormal="90" workbookViewId="0">
      <selection sqref="A1:B1"/>
    </sheetView>
  </sheetViews>
  <sheetFormatPr defaultColWidth="8.85546875" defaultRowHeight="15" x14ac:dyDescent="0.25"/>
  <cols>
    <col min="2" max="2" width="62.140625" customWidth="1"/>
  </cols>
  <sheetData>
    <row r="1" spans="1:2" ht="15.75" x14ac:dyDescent="0.25">
      <c r="A1" s="868" t="s">
        <v>32</v>
      </c>
      <c r="B1" s="868"/>
    </row>
    <row r="2" spans="1:2" x14ac:dyDescent="0.25">
      <c r="A2" s="2" t="s">
        <v>33</v>
      </c>
      <c r="B2" s="2" t="s">
        <v>386</v>
      </c>
    </row>
    <row r="3" spans="1:2" x14ac:dyDescent="0.25">
      <c r="A3" s="2" t="s">
        <v>34</v>
      </c>
      <c r="B3" s="2" t="s">
        <v>35</v>
      </c>
    </row>
    <row r="4" spans="1:2" x14ac:dyDescent="0.25">
      <c r="A4" s="2" t="s">
        <v>166</v>
      </c>
      <c r="B4" s="2" t="s">
        <v>303</v>
      </c>
    </row>
    <row r="5" spans="1:2" s="29" customFormat="1" x14ac:dyDescent="0.25">
      <c r="A5" s="2" t="s">
        <v>176</v>
      </c>
      <c r="B5" s="2" t="s">
        <v>304</v>
      </c>
    </row>
    <row r="6" spans="1:2" x14ac:dyDescent="0.25">
      <c r="A6" s="2" t="s">
        <v>167</v>
      </c>
      <c r="B6" s="2" t="s">
        <v>307</v>
      </c>
    </row>
    <row r="7" spans="1:2" s="29" customFormat="1" x14ac:dyDescent="0.25">
      <c r="A7" s="2" t="s">
        <v>305</v>
      </c>
      <c r="B7" s="2" t="s">
        <v>306</v>
      </c>
    </row>
    <row r="8" spans="1:2" s="29" customFormat="1" x14ac:dyDescent="0.25">
      <c r="A8" s="2" t="s">
        <v>269</v>
      </c>
      <c r="B8" s="2" t="s">
        <v>251</v>
      </c>
    </row>
    <row r="9" spans="1:2" x14ac:dyDescent="0.25">
      <c r="A9" s="2" t="s">
        <v>36</v>
      </c>
      <c r="B9" s="2" t="s">
        <v>37</v>
      </c>
    </row>
    <row r="10" spans="1:2" x14ac:dyDescent="0.25">
      <c r="A10" s="2" t="s">
        <v>38</v>
      </c>
      <c r="B10" s="2" t="s">
        <v>39</v>
      </c>
    </row>
    <row r="11" spans="1:2" s="29" customFormat="1" x14ac:dyDescent="0.25">
      <c r="A11" s="2" t="s">
        <v>8</v>
      </c>
      <c r="B11" s="2" t="s">
        <v>308</v>
      </c>
    </row>
    <row r="12" spans="1:2" x14ac:dyDescent="0.25">
      <c r="A12" s="2" t="s">
        <v>327</v>
      </c>
      <c r="B12" s="2" t="s">
        <v>328</v>
      </c>
    </row>
    <row r="13" spans="1:2" x14ac:dyDescent="0.25">
      <c r="A13" s="2" t="s">
        <v>40</v>
      </c>
      <c r="B13" s="2" t="s">
        <v>41</v>
      </c>
    </row>
    <row r="14" spans="1:2" s="29" customFormat="1" x14ac:dyDescent="0.25">
      <c r="A14" s="2" t="s">
        <v>272</v>
      </c>
      <c r="B14" s="2" t="s">
        <v>248</v>
      </c>
    </row>
    <row r="15" spans="1:2" x14ac:dyDescent="0.25">
      <c r="A15" s="2" t="s">
        <v>42</v>
      </c>
      <c r="B15" s="2" t="s">
        <v>387</v>
      </c>
    </row>
    <row r="16" spans="1:2" x14ac:dyDescent="0.25">
      <c r="A16" s="2" t="s">
        <v>130</v>
      </c>
      <c r="B16" s="2" t="s">
        <v>105</v>
      </c>
    </row>
    <row r="17" spans="1:2" s="29" customFormat="1" x14ac:dyDescent="0.25">
      <c r="A17" s="2" t="s">
        <v>388</v>
      </c>
      <c r="B17" s="2" t="s">
        <v>389</v>
      </c>
    </row>
    <row r="18" spans="1:2" s="29" customFormat="1" x14ac:dyDescent="0.25">
      <c r="A18" s="2" t="s">
        <v>279</v>
      </c>
      <c r="B18" s="2" t="s">
        <v>280</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119</v>
      </c>
    </row>
    <row r="23" spans="1:2" x14ac:dyDescent="0.25">
      <c r="A23" s="2" t="s">
        <v>161</v>
      </c>
      <c r="B23" s="2" t="s">
        <v>162</v>
      </c>
    </row>
    <row r="24" spans="1:2" x14ac:dyDescent="0.25">
      <c r="A24" s="2" t="s">
        <v>124</v>
      </c>
      <c r="B24" s="2" t="s">
        <v>125</v>
      </c>
    </row>
    <row r="25" spans="1:2" x14ac:dyDescent="0.25">
      <c r="A25" s="2" t="s">
        <v>50</v>
      </c>
      <c r="B25" s="2" t="s">
        <v>51</v>
      </c>
    </row>
    <row r="26" spans="1:2" x14ac:dyDescent="0.25">
      <c r="A26" s="2" t="s">
        <v>52</v>
      </c>
      <c r="B26" s="2" t="s">
        <v>22</v>
      </c>
    </row>
    <row r="27" spans="1:2" s="29" customFormat="1" x14ac:dyDescent="0.25">
      <c r="A27" s="2" t="s">
        <v>321</v>
      </c>
      <c r="B27" s="2" t="s">
        <v>227</v>
      </c>
    </row>
    <row r="28" spans="1:2" x14ac:dyDescent="0.25">
      <c r="A28" s="2" t="s">
        <v>53</v>
      </c>
      <c r="B28" s="2" t="s">
        <v>54</v>
      </c>
    </row>
    <row r="29" spans="1:2" x14ac:dyDescent="0.25">
      <c r="A29" s="2" t="s">
        <v>120</v>
      </c>
      <c r="B29" s="2" t="s">
        <v>121</v>
      </c>
    </row>
    <row r="30" spans="1:2" x14ac:dyDescent="0.25">
      <c r="A30" s="2" t="s">
        <v>118</v>
      </c>
      <c r="B30" s="2" t="s">
        <v>117</v>
      </c>
    </row>
    <row r="31" spans="1:2" x14ac:dyDescent="0.25">
      <c r="A31" s="2" t="s">
        <v>55</v>
      </c>
      <c r="B31" s="2" t="s">
        <v>56</v>
      </c>
    </row>
    <row r="32" spans="1:2" x14ac:dyDescent="0.25">
      <c r="A32" s="2" t="s">
        <v>57</v>
      </c>
      <c r="B32" s="2" t="s">
        <v>58</v>
      </c>
    </row>
    <row r="33" spans="1:2" s="29" customFormat="1" x14ac:dyDescent="0.25">
      <c r="A33" s="2" t="s">
        <v>59</v>
      </c>
      <c r="B33" s="2" t="s">
        <v>60</v>
      </c>
    </row>
    <row r="34" spans="1:2" x14ac:dyDescent="0.25">
      <c r="A34" s="314" t="s">
        <v>326</v>
      </c>
      <c r="B34" s="314" t="s">
        <v>226</v>
      </c>
    </row>
    <row r="35" spans="1:2" x14ac:dyDescent="0.25">
      <c r="A35" s="2" t="s">
        <v>9</v>
      </c>
      <c r="B35" s="2" t="s">
        <v>309</v>
      </c>
    </row>
    <row r="36" spans="1:2" x14ac:dyDescent="0.25">
      <c r="A36" s="2" t="s">
        <v>311</v>
      </c>
      <c r="B36" s="2" t="s">
        <v>310</v>
      </c>
    </row>
    <row r="37" spans="1:2" x14ac:dyDescent="0.25">
      <c r="A37" s="2" t="s">
        <v>61</v>
      </c>
      <c r="B37" s="2" t="s">
        <v>62</v>
      </c>
    </row>
    <row r="38" spans="1:2" s="29" customFormat="1" x14ac:dyDescent="0.25">
      <c r="A38" s="2" t="s">
        <v>322</v>
      </c>
      <c r="B38" s="2" t="s">
        <v>324</v>
      </c>
    </row>
    <row r="39" spans="1:2" s="29" customFormat="1" x14ac:dyDescent="0.25">
      <c r="A39" s="2" t="s">
        <v>323</v>
      </c>
      <c r="B39" s="2" t="s">
        <v>325</v>
      </c>
    </row>
    <row r="40" spans="1:2" x14ac:dyDescent="0.25">
      <c r="A40" s="2" t="s">
        <v>63</v>
      </c>
      <c r="B40" s="2" t="s">
        <v>64</v>
      </c>
    </row>
    <row r="41" spans="1:2" s="29" customFormat="1" x14ac:dyDescent="0.25">
      <c r="A41" s="2" t="s">
        <v>270</v>
      </c>
      <c r="B41" s="2" t="s">
        <v>250</v>
      </c>
    </row>
    <row r="42" spans="1:2" s="29" customFormat="1" x14ac:dyDescent="0.25">
      <c r="A42" s="2" t="s">
        <v>271</v>
      </c>
      <c r="B42" s="2" t="s">
        <v>249</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160</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a20d149a844688b6abf34073d5c21d xmlns="8e6f18f2-99f7-427e-8965-697003e43bf2">
      <Terms xmlns="http://schemas.microsoft.com/office/infopath/2007/PartnerControls"/>
    </lca20d149a844688b6abf34073d5c21d>
    <bac4ab11065f4f6c809c820c57e320e5 xmlns="8e6f18f2-99f7-427e-8965-697003e43bf2">
      <Terms xmlns="http://schemas.microsoft.com/office/infopath/2007/PartnerControls"/>
    </bac4ab11065f4f6c809c820c57e320e5>
    <cf581d8792c646118aad2c2c4ecdfa8c xmlns="8e6f18f2-99f7-427e-8965-697003e43bf2">
      <Terms xmlns="http://schemas.microsoft.com/office/infopath/2007/PartnerControls"/>
    </cf581d8792c646118aad2c2c4ecdfa8c>
    <_dlc_DocId xmlns="8e6f18f2-99f7-427e-8965-697003e43bf2">K3Z6WT2HHQ2F-972679999-212</_dlc_DocId>
    <TaxCatchAll xmlns="8e6f18f2-99f7-427e-8965-697003e43bf2">
      <Value>5</Value>
      <Value>1</Value>
    </TaxCatchAll>
    <n2a7a23bcc2241cb9261f9a914c7c1bb xmlns="8e6f18f2-99f7-427e-8965-697003e43bf2">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 xsi:nil="true"/>
    <_dlc_DocIdUrl xmlns="8e6f18f2-99f7-427e-8965-697003e43bf2">
      <Url>https://365tno.sharepoint.com/teams/P060.52288/_layouts/15/DocIdRedir.aspx?ID=K3Z6WT2HHQ2F-972679999-212</Url>
      <Description>K3Z6WT2HHQ2F-972679999-212</Description>
    </_dlc_DocIdUrl>
    <TNOC_ClusterId xmlns="2f6a910d-138e-42c1-8e8a-320c1b7cf3f7" xsi:nil="true"/>
    <h15fbb78f4cb41d290e72f301ea2865f xmlns="8e6f18f2-99f7-427e-8965-697003e43bf2">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lcf76f155ced4ddcb4097134ff3c332f xmlns="f6dbd030-2b69-4caf-a030-ce9e2c398c2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44A56B0B100B6645B8E3E5A5CFA0CDAA" ma:contentTypeVersion="8" ma:contentTypeDescription=" " ma:contentTypeScope="" ma:versionID="20879e3dc64ca3c4e342f0c91ea5baa7">
  <xsd:schema xmlns:xsd="http://www.w3.org/2001/XMLSchema" xmlns:xs="http://www.w3.org/2001/XMLSchema" xmlns:p="http://schemas.microsoft.com/office/2006/metadata/properties" xmlns:ns2="8e6f18f2-99f7-427e-8965-697003e43bf2" xmlns:ns3="2f6a910d-138e-42c1-8e8a-320c1b7cf3f7" xmlns:ns5="f6dbd030-2b69-4caf-a030-ce9e2c398c2e" targetNamespace="http://schemas.microsoft.com/office/2006/metadata/properties" ma:root="true" ma:fieldsID="25b0659ea58a7fdf041f5deb36ffdeb1" ns2:_="" ns3:_="" ns5:_="">
    <xsd:import namespace="8e6f18f2-99f7-427e-8965-697003e43bf2"/>
    <xsd:import namespace="2f6a910d-138e-42c1-8e8a-320c1b7cf3f7"/>
    <xsd:import namespace="f6dbd030-2b69-4caf-a030-ce9e2c398c2e"/>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lcf76f155ced4ddcb4097134ff3c332f"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6f18f2-99f7-427e-8965-697003e43b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ea0aa203-11a3-4e5a-b7f3-3beb132476b0}" ma:internalName="TaxCatchAll" ma:showField="CatchAllData" ma:web="8e6f18f2-99f7-427e-8965-697003e43bf2">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ea0aa203-11a3-4e5a-b7f3-3beb132476b0}" ma:internalName="TaxCatchAllLabel" ma:readOnly="true" ma:showField="CatchAllDataLabel" ma:web="8e6f18f2-99f7-427e-8965-697003e43bf2">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RWS DEM" ma:internalName="TNOC_ClusterName">
      <xsd:simpleType>
        <xsd:restriction base="dms:Text">
          <xsd:maxLength value="255"/>
        </xsd:restriction>
      </xsd:simpleType>
    </xsd:element>
    <xsd:element name="TNOC_ClusterId" ma:index="12" nillable="true" ma:displayName="Cluster ID" ma:default="060.5228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bd030-2b69-4caf-a030-ce9e2c398c2e"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378aa68-586f-4892-bb77-0985b40f41a6"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8C89AD-19D2-4771-B527-B3BDA1487034}">
  <ds:schemaRefs>
    <ds:schemaRef ds:uri="http://schemas.microsoft.com/sharepoint/events"/>
  </ds:schemaRefs>
</ds:datastoreItem>
</file>

<file path=customXml/itemProps2.xml><?xml version="1.0" encoding="utf-8"?>
<ds:datastoreItem xmlns:ds="http://schemas.openxmlformats.org/officeDocument/2006/customXml" ds:itemID="{ACD46FC6-03BB-44D7-9A3E-49AB5D6DD8DF}">
  <ds:schemaRefs>
    <ds:schemaRef ds:uri="http://schemas.microsoft.com/sharepoint/v3/contenttype/forms"/>
  </ds:schemaRefs>
</ds:datastoreItem>
</file>

<file path=customXml/itemProps3.xml><?xml version="1.0" encoding="utf-8"?>
<ds:datastoreItem xmlns:ds="http://schemas.openxmlformats.org/officeDocument/2006/customXml" ds:itemID="{017C2926-DA8F-40BB-91D5-8D8BCF4E5D6F}">
  <ds:schemaRefs>
    <ds:schemaRef ds:uri="http://purl.org/dc/elements/1.1/"/>
    <ds:schemaRef ds:uri="http://schemas.openxmlformats.org/package/2006/metadata/core-properties"/>
    <ds:schemaRef ds:uri="http://schemas.microsoft.com/office/2006/documentManagement/types"/>
    <ds:schemaRef ds:uri="http://purl.org/dc/terms/"/>
    <ds:schemaRef ds:uri="8e6f18f2-99f7-427e-8965-697003e43bf2"/>
    <ds:schemaRef ds:uri="http://schemas.microsoft.com/office/2006/metadata/properties"/>
    <ds:schemaRef ds:uri="http://www.w3.org/XML/1998/namespace"/>
    <ds:schemaRef ds:uri="http://purl.org/dc/dcmitype/"/>
    <ds:schemaRef ds:uri="http://schemas.microsoft.com/office/infopath/2007/PartnerControls"/>
    <ds:schemaRef ds:uri="f6dbd030-2b69-4caf-a030-ce9e2c398c2e"/>
    <ds:schemaRef ds:uri="2f6a910d-138e-42c1-8e8a-320c1b7cf3f7"/>
  </ds:schemaRefs>
</ds:datastoreItem>
</file>

<file path=customXml/itemProps4.xml><?xml version="1.0" encoding="utf-8"?>
<ds:datastoreItem xmlns:ds="http://schemas.openxmlformats.org/officeDocument/2006/customXml" ds:itemID="{1BBAB4BB-092C-4E3A-BF53-24A1C15D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6f18f2-99f7-427e-8965-697003e43bf2"/>
    <ds:schemaRef ds:uri="2f6a910d-138e-42c1-8e8a-320c1b7cf3f7"/>
    <ds:schemaRef ds:uri="f6dbd030-2b69-4caf-a030-ce9e2c398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10</vt:i4>
      </vt:variant>
    </vt:vector>
  </HeadingPairs>
  <TitlesOfParts>
    <vt:vector size="21" baseType="lpstr">
      <vt:lpstr>READ ME</vt:lpstr>
      <vt:lpstr>1. Legal Measures</vt:lpstr>
      <vt:lpstr>2. Policy Measures</vt:lpstr>
      <vt:lpstr>3. Deployment and manufactu</vt:lpstr>
      <vt:lpstr>4. RTD&amp;D</vt:lpstr>
      <vt:lpstr>5. AFV estimates</vt:lpstr>
      <vt:lpstr>6. AFI targets</vt:lpstr>
      <vt:lpstr>7.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bij AFID monitoringsrapport NL</dc:title>
  <dc:creator>Ministerie van IenW</dc:creator>
  <cp:lastModifiedBy>Koos Zagema</cp:lastModifiedBy>
  <cp:lastPrinted>2018-11-11T20:14:00Z</cp:lastPrinted>
  <dcterms:created xsi:type="dcterms:W3CDTF">2018-09-29T21:26:45Z</dcterms:created>
  <dcterms:modified xsi:type="dcterms:W3CDTF">2022-11-18T11:03:48Z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Type">
    <vt:lpwstr/>
  </property>
  <property fmtid="{D5CDD505-2E9C-101B-9397-08002B2CF9AE}" pid="3" name="TNOC_ClusterType">
    <vt:lpwstr>1;#Project|fa11c4c9-105f-402c-bb40-9a56b4989397</vt:lpwstr>
  </property>
  <property fmtid="{D5CDD505-2E9C-101B-9397-08002B2CF9AE}" pid="4" name="TNOC_DocumentCategory">
    <vt:lpwstr/>
  </property>
  <property fmtid="{D5CDD505-2E9C-101B-9397-08002B2CF9AE}" pid="5" name="TNOC_DocumentSetType">
    <vt:lpwstr/>
  </property>
  <property fmtid="{D5CDD505-2E9C-101B-9397-08002B2CF9AE}" pid="6" name="TNOC_DocumentClassification">
    <vt:lpwstr>5;#TNO Internal|1a23c89f-ef54-4907-86fd-8242403ff722</vt:lpwstr>
  </property>
  <property fmtid="{D5CDD505-2E9C-101B-9397-08002B2CF9AE}" pid="7" name="ContentTypeId">
    <vt:lpwstr>0x010100A35317DCC28344A7B82488658A034A5C010044A56B0B100B6645B8E3E5A5CFA0CDAA</vt:lpwstr>
  </property>
  <property fmtid="{D5CDD505-2E9C-101B-9397-08002B2CF9AE}" pid="8" name="_dlc_DocIdItemGuid">
    <vt:lpwstr>22a292d4-1e0d-4d0a-bc07-8f758e1acf2e</vt:lpwstr>
  </property>
  <property fmtid="{D5CDD505-2E9C-101B-9397-08002B2CF9AE}" pid="9" name="MediaServiceImageTags">
    <vt:lpwstr/>
  </property>
</Properties>
</file>